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2023\"/>
    </mc:Choice>
  </mc:AlternateContent>
  <xr:revisionPtr revIDLastSave="0" documentId="13_ncr:1_{5796AC3D-BCB2-4B08-94BB-98D8533550B4}" xr6:coauthVersionLast="47" xr6:coauthVersionMax="47" xr10:uidLastSave="{00000000-0000-0000-0000-000000000000}"/>
  <bookViews>
    <workbookView xWindow="-120" yWindow="-120" windowWidth="29040" windowHeight="15720" tabRatio="755" xr2:uid="{A3DED411-2AD9-44B0-81F3-2C8FF1B811DC}"/>
  </bookViews>
  <sheets>
    <sheet name="May Update" sheetId="1" r:id="rId1"/>
    <sheet name="June Update" sheetId="2" r:id="rId2"/>
    <sheet name="July Update" sheetId="16" r:id="rId3"/>
    <sheet name="August Update" sheetId="17" r:id="rId4"/>
    <sheet name="Batting by Month" sheetId="6" r:id="rId5"/>
    <sheet name="Pitching by Month" sheetId="15" r:id="rId6"/>
    <sheet name="League &amp; Tourney Batting" sheetId="14" r:id="rId7"/>
    <sheet name="League &amp; Tourney Pitching" sheetId="10" r:id="rId8"/>
    <sheet name="Junk Drawer" sheetId="1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9" i="15" l="1"/>
  <c r="R39" i="15"/>
  <c r="Q40" i="15"/>
  <c r="R40" i="15"/>
  <c r="Q41" i="15"/>
  <c r="R41" i="15"/>
  <c r="Q42" i="15"/>
  <c r="R42" i="15"/>
  <c r="R29" i="18"/>
  <c r="Q29" i="18"/>
  <c r="D100" i="15"/>
  <c r="E100" i="15"/>
  <c r="F100" i="15"/>
  <c r="G100" i="15"/>
  <c r="H100" i="15"/>
  <c r="I100" i="15"/>
  <c r="J100" i="15"/>
  <c r="K100" i="15"/>
  <c r="L100" i="15"/>
  <c r="M100" i="15"/>
  <c r="N100" i="15"/>
  <c r="P100" i="15"/>
  <c r="X24" i="18"/>
  <c r="W24" i="18"/>
  <c r="X13" i="18"/>
  <c r="W13" i="18"/>
  <c r="R15" i="18"/>
  <c r="Q15" i="18"/>
  <c r="R7" i="18"/>
  <c r="S7" i="18"/>
  <c r="Q7" i="18"/>
  <c r="T4" i="14"/>
  <c r="U4" i="14"/>
  <c r="W4" i="14"/>
  <c r="T5" i="14"/>
  <c r="U5" i="14"/>
  <c r="W5" i="14"/>
  <c r="T6" i="14"/>
  <c r="U6" i="14"/>
  <c r="V6" i="14" s="1"/>
  <c r="W6" i="14"/>
  <c r="T7" i="14"/>
  <c r="U7" i="14"/>
  <c r="W7" i="14"/>
  <c r="T8" i="14"/>
  <c r="U8" i="14"/>
  <c r="V8" i="14" s="1"/>
  <c r="W8" i="14"/>
  <c r="T9" i="14"/>
  <c r="U9" i="14"/>
  <c r="W9" i="14"/>
  <c r="T10" i="14"/>
  <c r="U10" i="14"/>
  <c r="V10" i="14" s="1"/>
  <c r="W10" i="14"/>
  <c r="T11" i="14"/>
  <c r="U11" i="14"/>
  <c r="W11" i="14"/>
  <c r="T12" i="14"/>
  <c r="U12" i="14"/>
  <c r="V12" i="14" s="1"/>
  <c r="W12" i="14"/>
  <c r="T13" i="14"/>
  <c r="U13" i="14"/>
  <c r="V13" i="14" s="1"/>
  <c r="W13" i="14"/>
  <c r="T14" i="14"/>
  <c r="U14" i="14"/>
  <c r="V14" i="14" s="1"/>
  <c r="W14" i="14"/>
  <c r="T15" i="14"/>
  <c r="U15" i="14"/>
  <c r="V15" i="14" s="1"/>
  <c r="W15" i="14"/>
  <c r="T16" i="14"/>
  <c r="U16" i="14"/>
  <c r="W16" i="14"/>
  <c r="T17" i="14"/>
  <c r="U17" i="14"/>
  <c r="W17" i="14"/>
  <c r="T18" i="14"/>
  <c r="U18" i="14"/>
  <c r="W18" i="14"/>
  <c r="T19" i="14"/>
  <c r="U19" i="14"/>
  <c r="V19" i="14" s="1"/>
  <c r="W19" i="14"/>
  <c r="T20" i="14"/>
  <c r="U20" i="14"/>
  <c r="V20" i="14" s="1"/>
  <c r="W20" i="14"/>
  <c r="T21" i="14"/>
  <c r="U21" i="14"/>
  <c r="V21" i="14" s="1"/>
  <c r="W21" i="14"/>
  <c r="T22" i="14"/>
  <c r="U22" i="14"/>
  <c r="W22" i="14"/>
  <c r="T23" i="14"/>
  <c r="U23" i="14"/>
  <c r="V23" i="14" s="1"/>
  <c r="W23" i="14"/>
  <c r="T24" i="14"/>
  <c r="U24" i="14"/>
  <c r="V24" i="14"/>
  <c r="W24" i="14"/>
  <c r="T25" i="14"/>
  <c r="U25" i="14"/>
  <c r="W25" i="14"/>
  <c r="T26" i="14"/>
  <c r="U26" i="14"/>
  <c r="V26" i="14" s="1"/>
  <c r="W26" i="14"/>
  <c r="T27" i="14"/>
  <c r="U27" i="14"/>
  <c r="W27" i="14"/>
  <c r="U173" i="6"/>
  <c r="V173" i="6"/>
  <c r="W173" i="6"/>
  <c r="X173" i="6"/>
  <c r="U174" i="6"/>
  <c r="V174" i="6"/>
  <c r="W174" i="6"/>
  <c r="X174" i="6"/>
  <c r="U175" i="6"/>
  <c r="V175" i="6"/>
  <c r="W175" i="6"/>
  <c r="X175" i="6"/>
  <c r="U176" i="6"/>
  <c r="V176" i="6"/>
  <c r="W176" i="6"/>
  <c r="X176" i="6"/>
  <c r="Q67" i="15"/>
  <c r="R67" i="15"/>
  <c r="Q68" i="15"/>
  <c r="R68" i="15"/>
  <c r="Q69" i="15"/>
  <c r="R69" i="15"/>
  <c r="Q70" i="15"/>
  <c r="R70" i="15"/>
  <c r="Q74" i="15"/>
  <c r="R74" i="15"/>
  <c r="Q75" i="15"/>
  <c r="R75" i="15"/>
  <c r="Q76" i="15"/>
  <c r="R76" i="15"/>
  <c r="Q77" i="15"/>
  <c r="R77" i="15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B18" i="10"/>
  <c r="P6" i="10"/>
  <c r="Q6" i="10"/>
  <c r="P7" i="10"/>
  <c r="Q7" i="10"/>
  <c r="P8" i="10"/>
  <c r="Q8" i="10"/>
  <c r="P9" i="10"/>
  <c r="Q9" i="10"/>
  <c r="P10" i="10"/>
  <c r="Q10" i="10"/>
  <c r="P11" i="10"/>
  <c r="Q11" i="10"/>
  <c r="P13" i="10"/>
  <c r="Q13" i="10"/>
  <c r="P12" i="10"/>
  <c r="Q12" i="10"/>
  <c r="P14" i="10"/>
  <c r="Q14" i="10"/>
  <c r="P15" i="10"/>
  <c r="Q15" i="10"/>
  <c r="P16" i="10"/>
  <c r="Q16" i="10"/>
  <c r="P17" i="10"/>
  <c r="Q17" i="10"/>
  <c r="P4" i="10"/>
  <c r="Q4" i="10"/>
  <c r="P5" i="10"/>
  <c r="Q5" i="10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B29" i="14"/>
  <c r="V9" i="14" l="1"/>
  <c r="V18" i="14"/>
  <c r="V4" i="14"/>
  <c r="V16" i="14"/>
  <c r="V17" i="14"/>
  <c r="V27" i="14"/>
  <c r="V5" i="14"/>
  <c r="V11" i="14"/>
  <c r="V22" i="14"/>
  <c r="V25" i="14"/>
  <c r="V7" i="14"/>
  <c r="W29" i="14"/>
  <c r="U29" i="14"/>
  <c r="T29" i="14"/>
  <c r="V29" i="14" l="1"/>
  <c r="D174" i="6" l="1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C174" i="6"/>
  <c r="U14" i="2"/>
  <c r="V14" i="2"/>
  <c r="X14" i="2"/>
  <c r="U15" i="2"/>
  <c r="V15" i="2"/>
  <c r="W15" i="2"/>
  <c r="X15" i="2"/>
  <c r="U16" i="2"/>
  <c r="V16" i="2"/>
  <c r="X16" i="2"/>
  <c r="U17" i="2"/>
  <c r="V17" i="2"/>
  <c r="X17" i="2"/>
  <c r="U18" i="2"/>
  <c r="V18" i="2"/>
  <c r="X18" i="2"/>
  <c r="U19" i="2"/>
  <c r="V19" i="2"/>
  <c r="W19" i="2" s="1"/>
  <c r="X19" i="2"/>
  <c r="U20" i="2"/>
  <c r="V20" i="2"/>
  <c r="X20" i="2"/>
  <c r="U21" i="2"/>
  <c r="V21" i="2"/>
  <c r="W21" i="2" s="1"/>
  <c r="X21" i="2"/>
  <c r="U22" i="2"/>
  <c r="V22" i="2"/>
  <c r="W22" i="2" s="1"/>
  <c r="X22" i="2"/>
  <c r="U23" i="2"/>
  <c r="V23" i="2"/>
  <c r="X23" i="2"/>
  <c r="U24" i="2"/>
  <c r="V24" i="2"/>
  <c r="X24" i="2"/>
  <c r="U25" i="2"/>
  <c r="V25" i="2"/>
  <c r="X25" i="2"/>
  <c r="U26" i="2"/>
  <c r="V26" i="2"/>
  <c r="X26" i="2"/>
  <c r="U27" i="2"/>
  <c r="V27" i="2"/>
  <c r="X27" i="2"/>
  <c r="U29" i="2"/>
  <c r="V29" i="2"/>
  <c r="X29" i="2"/>
  <c r="U30" i="2"/>
  <c r="V30" i="2"/>
  <c r="X30" i="2"/>
  <c r="U31" i="2"/>
  <c r="V31" i="2"/>
  <c r="X31" i="2"/>
  <c r="U32" i="2"/>
  <c r="V32" i="2"/>
  <c r="X32" i="2"/>
  <c r="U33" i="2"/>
  <c r="V33" i="2"/>
  <c r="X33" i="2"/>
  <c r="U34" i="2"/>
  <c r="V34" i="2"/>
  <c r="X34" i="2"/>
  <c r="X35" i="2"/>
  <c r="V35" i="2"/>
  <c r="U35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W35" i="2" l="1"/>
  <c r="W30" i="2"/>
  <c r="W25" i="2"/>
  <c r="W16" i="2"/>
  <c r="W33" i="2"/>
  <c r="W27" i="2"/>
  <c r="W34" i="2"/>
  <c r="W24" i="2"/>
  <c r="W26" i="2"/>
  <c r="W31" i="2"/>
  <c r="W23" i="2"/>
  <c r="W29" i="2"/>
  <c r="W14" i="2"/>
  <c r="W32" i="2"/>
  <c r="W17" i="2"/>
  <c r="W20" i="2"/>
  <c r="W18" i="2"/>
  <c r="Q49" i="2"/>
  <c r="R49" i="2"/>
  <c r="F96" i="15"/>
  <c r="D169" i="6"/>
  <c r="E169" i="6"/>
  <c r="F169" i="6"/>
  <c r="G169" i="6"/>
  <c r="H169" i="6"/>
  <c r="V169" i="6" s="1"/>
  <c r="I169" i="6"/>
  <c r="J169" i="6"/>
  <c r="K169" i="6"/>
  <c r="L169" i="6"/>
  <c r="M169" i="6"/>
  <c r="N169" i="6"/>
  <c r="O169" i="6"/>
  <c r="P169" i="6"/>
  <c r="Q169" i="6"/>
  <c r="R169" i="6"/>
  <c r="S169" i="6"/>
  <c r="T169" i="6"/>
  <c r="C169" i="6"/>
  <c r="J10" i="17"/>
  <c r="J9" i="17"/>
  <c r="J8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C45" i="17"/>
  <c r="D33" i="17"/>
  <c r="E33" i="17"/>
  <c r="F33" i="17"/>
  <c r="G33" i="17"/>
  <c r="X33" i="17" s="1"/>
  <c r="H33" i="17"/>
  <c r="V33" i="17" s="1"/>
  <c r="I33" i="17"/>
  <c r="J33" i="17"/>
  <c r="K33" i="17"/>
  <c r="L33" i="17"/>
  <c r="M33" i="17"/>
  <c r="N33" i="17"/>
  <c r="O33" i="17"/>
  <c r="P33" i="17"/>
  <c r="Q33" i="17"/>
  <c r="R33" i="17"/>
  <c r="S33" i="17"/>
  <c r="T33" i="17"/>
  <c r="C33" i="17"/>
  <c r="J10" i="16"/>
  <c r="D10" i="16"/>
  <c r="J9" i="16"/>
  <c r="D9" i="16"/>
  <c r="J8" i="16"/>
  <c r="D8" i="16"/>
  <c r="J6" i="16"/>
  <c r="D6" i="16"/>
  <c r="J5" i="16"/>
  <c r="D5" i="16"/>
  <c r="D4" i="1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C29" i="6"/>
  <c r="U14" i="16"/>
  <c r="V14" i="16"/>
  <c r="W14" i="16" s="1"/>
  <c r="X14" i="16"/>
  <c r="U15" i="16"/>
  <c r="V15" i="16"/>
  <c r="W15" i="16" s="1"/>
  <c r="X15" i="16"/>
  <c r="U17" i="16"/>
  <c r="V17" i="16"/>
  <c r="W17" i="16" s="1"/>
  <c r="X17" i="16"/>
  <c r="U18" i="16"/>
  <c r="W18" i="16" s="1"/>
  <c r="V18" i="16"/>
  <c r="X18" i="16"/>
  <c r="U19" i="16"/>
  <c r="V19" i="16"/>
  <c r="W19" i="16" s="1"/>
  <c r="X19" i="16"/>
  <c r="U20" i="16"/>
  <c r="V20" i="16"/>
  <c r="X20" i="16"/>
  <c r="U21" i="16"/>
  <c r="V21" i="16"/>
  <c r="W21" i="16" s="1"/>
  <c r="X21" i="16"/>
  <c r="U22" i="16"/>
  <c r="V22" i="16"/>
  <c r="X22" i="16"/>
  <c r="U23" i="16"/>
  <c r="V23" i="16"/>
  <c r="X23" i="16"/>
  <c r="U24" i="16"/>
  <c r="V24" i="16"/>
  <c r="X24" i="16"/>
  <c r="U25" i="16"/>
  <c r="V25" i="16"/>
  <c r="W25" i="16" s="1"/>
  <c r="X25" i="16"/>
  <c r="U26" i="16"/>
  <c r="V26" i="16"/>
  <c r="X26" i="16"/>
  <c r="U27" i="16"/>
  <c r="V27" i="16"/>
  <c r="X27" i="16"/>
  <c r="U28" i="16"/>
  <c r="V28" i="16"/>
  <c r="X28" i="16"/>
  <c r="U29" i="16"/>
  <c r="V29" i="16"/>
  <c r="W29" i="16" s="1"/>
  <c r="X29" i="16"/>
  <c r="U30" i="16"/>
  <c r="V30" i="16"/>
  <c r="X30" i="16"/>
  <c r="U31" i="16"/>
  <c r="V31" i="16"/>
  <c r="X31" i="16"/>
  <c r="U32" i="16"/>
  <c r="W32" i="16" s="1"/>
  <c r="V32" i="16"/>
  <c r="X32" i="16"/>
  <c r="X16" i="16"/>
  <c r="V16" i="16"/>
  <c r="U16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C33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C50" i="16"/>
  <c r="Q40" i="16"/>
  <c r="R40" i="16"/>
  <c r="P96" i="15"/>
  <c r="O96" i="15"/>
  <c r="O100" i="15" s="1"/>
  <c r="N96" i="15"/>
  <c r="M96" i="15"/>
  <c r="L96" i="15"/>
  <c r="K96" i="15"/>
  <c r="J96" i="15"/>
  <c r="I96" i="15"/>
  <c r="H96" i="15"/>
  <c r="G96" i="15"/>
  <c r="E96" i="15"/>
  <c r="D96" i="15"/>
  <c r="C96" i="15"/>
  <c r="C100" i="15" s="1"/>
  <c r="P92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C64" i="15"/>
  <c r="P57" i="15"/>
  <c r="O57" i="15"/>
  <c r="N57" i="15"/>
  <c r="M57" i="15"/>
  <c r="L57" i="15"/>
  <c r="K57" i="15"/>
  <c r="J57" i="15"/>
  <c r="I57" i="15"/>
  <c r="H57" i="15"/>
  <c r="G57" i="15"/>
  <c r="Q57" i="15" s="1"/>
  <c r="F57" i="15"/>
  <c r="E57" i="15"/>
  <c r="D57" i="15"/>
  <c r="C57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J8" i="2"/>
  <c r="J6" i="2"/>
  <c r="J5" i="2"/>
  <c r="J10" i="2"/>
  <c r="J4" i="2"/>
  <c r="X40" i="6"/>
  <c r="V40" i="6"/>
  <c r="U40" i="6"/>
  <c r="J9" i="2"/>
  <c r="J10" i="1"/>
  <c r="J6" i="1"/>
  <c r="J5" i="1"/>
  <c r="J4" i="1"/>
  <c r="J9" i="1"/>
  <c r="C34" i="1"/>
  <c r="D34" i="1"/>
  <c r="E34" i="1"/>
  <c r="F34" i="1"/>
  <c r="G34" i="1"/>
  <c r="X34" i="1" s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T173" i="6"/>
  <c r="T177" i="6" s="1"/>
  <c r="S173" i="6"/>
  <c r="S177" i="6" s="1"/>
  <c r="R173" i="6"/>
  <c r="R177" i="6" s="1"/>
  <c r="Q173" i="6"/>
  <c r="Q177" i="6" s="1"/>
  <c r="P173" i="6"/>
  <c r="P177" i="6" s="1"/>
  <c r="O173" i="6"/>
  <c r="O177" i="6" s="1"/>
  <c r="N173" i="6"/>
  <c r="N177" i="6" s="1"/>
  <c r="M173" i="6"/>
  <c r="M177" i="6" s="1"/>
  <c r="L173" i="6"/>
  <c r="L177" i="6" s="1"/>
  <c r="K173" i="6"/>
  <c r="K177" i="6" s="1"/>
  <c r="J173" i="6"/>
  <c r="I173" i="6"/>
  <c r="I177" i="6" s="1"/>
  <c r="H173" i="6"/>
  <c r="H177" i="6" s="1"/>
  <c r="G173" i="6"/>
  <c r="F173" i="6"/>
  <c r="F177" i="6" s="1"/>
  <c r="E173" i="6"/>
  <c r="E177" i="6" s="1"/>
  <c r="D173" i="6"/>
  <c r="D177" i="6" s="1"/>
  <c r="C173" i="6"/>
  <c r="C177" i="6" s="1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V155" i="6" s="1"/>
  <c r="G155" i="6"/>
  <c r="X155" i="6" s="1"/>
  <c r="F155" i="6"/>
  <c r="E155" i="6"/>
  <c r="D155" i="6"/>
  <c r="C155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U148" i="6" s="1"/>
  <c r="F148" i="6"/>
  <c r="E148" i="6"/>
  <c r="D148" i="6"/>
  <c r="C148" i="6"/>
  <c r="T141" i="6"/>
  <c r="S141" i="6"/>
  <c r="R141" i="6"/>
  <c r="Q141" i="6"/>
  <c r="P141" i="6"/>
  <c r="O141" i="6"/>
  <c r="N141" i="6"/>
  <c r="M141" i="6"/>
  <c r="U141" i="6" s="1"/>
  <c r="L141" i="6"/>
  <c r="K141" i="6"/>
  <c r="J141" i="6"/>
  <c r="I141" i="6"/>
  <c r="H141" i="6"/>
  <c r="V141" i="6" s="1"/>
  <c r="G141" i="6"/>
  <c r="F141" i="6"/>
  <c r="E141" i="6"/>
  <c r="D141" i="6"/>
  <c r="C141" i="6"/>
  <c r="T134" i="6"/>
  <c r="S134" i="6"/>
  <c r="R134" i="6"/>
  <c r="Q134" i="6"/>
  <c r="P134" i="6"/>
  <c r="U134" i="6" s="1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O127" i="6"/>
  <c r="L127" i="6"/>
  <c r="H127" i="6"/>
  <c r="G127" i="6"/>
  <c r="F127" i="6"/>
  <c r="E127" i="6"/>
  <c r="D127" i="6"/>
  <c r="C127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U120" i="6" s="1"/>
  <c r="F120" i="6"/>
  <c r="E120" i="6"/>
  <c r="D120" i="6"/>
  <c r="C120" i="6"/>
  <c r="T113" i="6"/>
  <c r="S113" i="6"/>
  <c r="R113" i="6"/>
  <c r="Q113" i="6"/>
  <c r="P113" i="6"/>
  <c r="O113" i="6"/>
  <c r="N113" i="6"/>
  <c r="M113" i="6"/>
  <c r="L113" i="6"/>
  <c r="K113" i="6"/>
  <c r="J113" i="6"/>
  <c r="V113" i="6" s="1"/>
  <c r="I113" i="6"/>
  <c r="H113" i="6"/>
  <c r="G113" i="6"/>
  <c r="F113" i="6"/>
  <c r="E113" i="6"/>
  <c r="D113" i="6"/>
  <c r="C113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V106" i="6" s="1"/>
  <c r="G106" i="6"/>
  <c r="X106" i="6" s="1"/>
  <c r="F106" i="6"/>
  <c r="E106" i="6"/>
  <c r="D106" i="6"/>
  <c r="C106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U99" i="6" s="1"/>
  <c r="F99" i="6"/>
  <c r="E99" i="6"/>
  <c r="V99" i="6" s="1"/>
  <c r="D99" i="6"/>
  <c r="C99" i="6"/>
  <c r="T92" i="6"/>
  <c r="S92" i="6"/>
  <c r="R92" i="6"/>
  <c r="Q92" i="6"/>
  <c r="P92" i="6"/>
  <c r="O92" i="6"/>
  <c r="N92" i="6"/>
  <c r="M92" i="6"/>
  <c r="L92" i="6"/>
  <c r="K92" i="6"/>
  <c r="J92" i="6"/>
  <c r="I92" i="6"/>
  <c r="H92" i="6"/>
  <c r="V92" i="6" s="1"/>
  <c r="G92" i="6"/>
  <c r="U92" i="6" s="1"/>
  <c r="F92" i="6"/>
  <c r="E92" i="6"/>
  <c r="D92" i="6"/>
  <c r="C92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X78" i="6" s="1"/>
  <c r="F78" i="6"/>
  <c r="E78" i="6"/>
  <c r="D78" i="6"/>
  <c r="C78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V71" i="6" s="1"/>
  <c r="G71" i="6"/>
  <c r="U71" i="6" s="1"/>
  <c r="F71" i="6"/>
  <c r="E71" i="6"/>
  <c r="D71" i="6"/>
  <c r="C71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V64" i="6" s="1"/>
  <c r="G64" i="6"/>
  <c r="U64" i="6" s="1"/>
  <c r="F64" i="6"/>
  <c r="E64" i="6"/>
  <c r="D64" i="6"/>
  <c r="C64" i="6"/>
  <c r="T57" i="6"/>
  <c r="S57" i="6"/>
  <c r="R57" i="6"/>
  <c r="Q57" i="6"/>
  <c r="P57" i="6"/>
  <c r="O57" i="6"/>
  <c r="N57" i="6"/>
  <c r="M57" i="6"/>
  <c r="L57" i="6"/>
  <c r="K57" i="6"/>
  <c r="V57" i="6" s="1"/>
  <c r="J57" i="6"/>
  <c r="I57" i="6"/>
  <c r="H57" i="6"/>
  <c r="G57" i="6"/>
  <c r="U57" i="6" s="1"/>
  <c r="F57" i="6"/>
  <c r="E57" i="6"/>
  <c r="D57" i="6"/>
  <c r="C57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V36" i="6" s="1"/>
  <c r="G36" i="6"/>
  <c r="U36" i="6" s="1"/>
  <c r="F36" i="6"/>
  <c r="E36" i="6"/>
  <c r="D36" i="6"/>
  <c r="C36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X22" i="6" s="1"/>
  <c r="F22" i="6"/>
  <c r="E22" i="6"/>
  <c r="D22" i="6"/>
  <c r="C22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V15" i="6" s="1"/>
  <c r="G15" i="6"/>
  <c r="U15" i="6" s="1"/>
  <c r="F15" i="6"/>
  <c r="E15" i="6"/>
  <c r="X15" i="6" s="1"/>
  <c r="D15" i="6"/>
  <c r="C15" i="6"/>
  <c r="T8" i="6"/>
  <c r="S8" i="6"/>
  <c r="R8" i="6"/>
  <c r="Q8" i="6"/>
  <c r="P8" i="6"/>
  <c r="O8" i="6"/>
  <c r="N8" i="6"/>
  <c r="M8" i="6"/>
  <c r="L8" i="6"/>
  <c r="K8" i="6"/>
  <c r="J8" i="6"/>
  <c r="I8" i="6"/>
  <c r="H8" i="6"/>
  <c r="V8" i="6" s="1"/>
  <c r="G8" i="6"/>
  <c r="U8" i="6" s="1"/>
  <c r="F8" i="6"/>
  <c r="E8" i="6"/>
  <c r="D8" i="6"/>
  <c r="C8" i="6"/>
  <c r="R100" i="15"/>
  <c r="V43" i="6"/>
  <c r="W24" i="16"/>
  <c r="R64" i="15"/>
  <c r="R36" i="15"/>
  <c r="Q78" i="15"/>
  <c r="Q71" i="15"/>
  <c r="R85" i="15"/>
  <c r="R57" i="15"/>
  <c r="Q92" i="15"/>
  <c r="Q96" i="15"/>
  <c r="Q64" i="15"/>
  <c r="R50" i="15"/>
  <c r="Q85" i="15"/>
  <c r="Q50" i="15"/>
  <c r="R8" i="15"/>
  <c r="R92" i="15"/>
  <c r="R43" i="15"/>
  <c r="R71" i="15"/>
  <c r="R78" i="15"/>
  <c r="Q8" i="15"/>
  <c r="Q43" i="15"/>
  <c r="R22" i="15"/>
  <c r="Q22" i="15"/>
  <c r="R15" i="15"/>
  <c r="Q15" i="15"/>
  <c r="W20" i="16"/>
  <c r="W16" i="16"/>
  <c r="Q100" i="15"/>
  <c r="R96" i="15"/>
  <c r="W40" i="6"/>
  <c r="X113" i="6"/>
  <c r="U113" i="6"/>
  <c r="U43" i="6"/>
  <c r="X43" i="6"/>
  <c r="U169" i="6"/>
  <c r="X169" i="6"/>
  <c r="X141" i="6"/>
  <c r="U162" i="6"/>
  <c r="V162" i="6"/>
  <c r="V120" i="6"/>
  <c r="V134" i="6"/>
  <c r="U127" i="6"/>
  <c r="V148" i="6"/>
  <c r="V22" i="6"/>
  <c r="V127" i="6"/>
  <c r="V78" i="6"/>
  <c r="V34" i="1"/>
  <c r="U34" i="1"/>
  <c r="X134" i="6"/>
  <c r="X162" i="6"/>
  <c r="G177" i="6"/>
  <c r="J177" i="6"/>
  <c r="X127" i="6"/>
  <c r="U33" i="17" l="1"/>
  <c r="W31" i="16"/>
  <c r="W30" i="16"/>
  <c r="W26" i="16"/>
  <c r="W22" i="16"/>
  <c r="W28" i="16"/>
  <c r="W27" i="16"/>
  <c r="W23" i="16"/>
  <c r="P18" i="10"/>
  <c r="U155" i="6"/>
  <c r="W155" i="6" s="1"/>
  <c r="X148" i="6"/>
  <c r="X120" i="6"/>
  <c r="W113" i="6"/>
  <c r="U106" i="6"/>
  <c r="W106" i="6" s="1"/>
  <c r="X99" i="6"/>
  <c r="X92" i="6"/>
  <c r="U78" i="6"/>
  <c r="X71" i="6"/>
  <c r="X64" i="6"/>
  <c r="U50" i="6"/>
  <c r="V50" i="6"/>
  <c r="X57" i="6"/>
  <c r="X50" i="6"/>
  <c r="X36" i="6"/>
  <c r="U22" i="6"/>
  <c r="X8" i="6"/>
  <c r="V177" i="6"/>
  <c r="W43" i="6"/>
  <c r="W33" i="17"/>
  <c r="Q18" i="10"/>
  <c r="W141" i="6"/>
  <c r="W162" i="6"/>
  <c r="W50" i="6"/>
  <c r="W169" i="6"/>
  <c r="W99" i="6"/>
  <c r="W92" i="6"/>
  <c r="W36" i="6"/>
  <c r="W120" i="6"/>
  <c r="W148" i="6"/>
  <c r="W127" i="6"/>
  <c r="W57" i="6"/>
  <c r="W15" i="6"/>
  <c r="W64" i="6"/>
  <c r="W71" i="6"/>
  <c r="W134" i="6"/>
  <c r="W22" i="6"/>
  <c r="W8" i="6"/>
  <c r="W78" i="6"/>
  <c r="W34" i="1"/>
  <c r="U177" i="6"/>
  <c r="X177" i="6"/>
  <c r="W177" i="6" l="1"/>
  <c r="Q45" i="17"/>
  <c r="R45" i="17" l="1"/>
</calcChain>
</file>

<file path=xl/sharedStrings.xml><?xml version="1.0" encoding="utf-8"?>
<sst xmlns="http://schemas.openxmlformats.org/spreadsheetml/2006/main" count="1843" uniqueCount="291">
  <si>
    <t>Record</t>
  </si>
  <si>
    <t>Team</t>
  </si>
  <si>
    <t>Win %</t>
  </si>
  <si>
    <t>GB</t>
  </si>
  <si>
    <t>Home</t>
  </si>
  <si>
    <t>Away</t>
  </si>
  <si>
    <t>RF</t>
  </si>
  <si>
    <t>RA</t>
  </si>
  <si>
    <t>Last 10</t>
  </si>
  <si>
    <t>Streak</t>
  </si>
  <si>
    <t>Ken Johnson Division</t>
  </si>
  <si>
    <t>Burlington Brants</t>
  </si>
  <si>
    <t>Oakville A's</t>
  </si>
  <si>
    <t>Len Andrews Division</t>
  </si>
  <si>
    <t>Brampton Royals</t>
  </si>
  <si>
    <t>Erindale  Cardinals</t>
  </si>
  <si>
    <t>Etobicoke Rangers</t>
  </si>
  <si>
    <t>2-2-1</t>
  </si>
  <si>
    <t>1-3</t>
  </si>
  <si>
    <t>0-4-1</t>
  </si>
  <si>
    <t>6-0</t>
  </si>
  <si>
    <t>3-3-1</t>
  </si>
  <si>
    <t>.500</t>
  </si>
  <si>
    <t>.250</t>
  </si>
  <si>
    <t>.100</t>
  </si>
  <si>
    <t>1.000</t>
  </si>
  <si>
    <t>-</t>
  </si>
  <si>
    <t>0-2</t>
  </si>
  <si>
    <t>3-0</t>
  </si>
  <si>
    <t>0-2-1</t>
  </si>
  <si>
    <t>1-1</t>
  </si>
  <si>
    <t>2-0</t>
  </si>
  <si>
    <t xml:space="preserve"> </t>
  </si>
  <si>
    <t>Won 1</t>
  </si>
  <si>
    <t>Lost 2</t>
  </si>
  <si>
    <t>Lost 3</t>
  </si>
  <si>
    <t>Won 6</t>
  </si>
  <si>
    <t>Lost 1</t>
  </si>
  <si>
    <t>Milton Red Sox</t>
  </si>
  <si>
    <t>Batting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</si>
  <si>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</si>
  <si>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</si>
  <si>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</si>
  <si>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</si>
  <si>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</si>
  <si>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</si>
  <si>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</si>
  <si>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</si>
  <si>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</si>
  <si>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</si>
  <si>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</si>
  <si>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</si>
  <si>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</si>
  <si>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</si>
  <si>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</si>
  <si>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</si>
  <si>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</si>
  <si>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</si>
  <si>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</si>
  <si>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</si>
  <si>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</si>
  <si>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Pitching</t>
  </si>
  <si>
    <t>G</t>
  </si>
  <si>
    <t>GS</t>
  </si>
  <si>
    <t>CG</t>
  </si>
  <si>
    <t>IP</t>
  </si>
  <si>
    <t>ER</t>
  </si>
  <si>
    <t>Hits</t>
  </si>
  <si>
    <t>K</t>
  </si>
  <si>
    <t>WP</t>
  </si>
  <si>
    <t>Lost</t>
  </si>
  <si>
    <t>Sv</t>
  </si>
  <si>
    <t>ERA</t>
  </si>
  <si>
    <t>WHIP</t>
  </si>
  <si>
    <t>Aidan Murphy</t>
  </si>
  <si>
    <t>Aiden Cowper</t>
  </si>
  <si>
    <t>Alex Fascia</t>
  </si>
  <si>
    <t>Alex Emmerson</t>
  </si>
  <si>
    <t>Andrew Thomson</t>
  </si>
  <si>
    <t>Arman Lakhani</t>
  </si>
  <si>
    <t>Caled Chramow</t>
  </si>
  <si>
    <t>Cameron Hibbs</t>
  </si>
  <si>
    <t>C J Fearon</t>
  </si>
  <si>
    <t>Dawson Fascia</t>
  </si>
  <si>
    <t>Drew Huerter</t>
  </si>
  <si>
    <t>Dylan Langlois</t>
  </si>
  <si>
    <t>Jayden Jemmison</t>
  </si>
  <si>
    <t>Joseph Ferreira</t>
  </si>
  <si>
    <t>Keegan Murphy</t>
  </si>
  <si>
    <t>Logan Janes</t>
  </si>
  <si>
    <t>Matt Stoddart</t>
  </si>
  <si>
    <t>Myles Swartz</t>
  </si>
  <si>
    <t>Patrick Pinlac</t>
  </si>
  <si>
    <t>Ralph Lahey</t>
  </si>
  <si>
    <t>Sam Lebel</t>
  </si>
  <si>
    <t>Victor Speciale</t>
  </si>
  <si>
    <t>Nik Jones</t>
  </si>
  <si>
    <t>Won</t>
  </si>
  <si>
    <t>Total</t>
  </si>
  <si>
    <t>Team Totals</t>
  </si>
  <si>
    <t>Caleb Chramow</t>
  </si>
  <si>
    <t>Team Best -Min 15 AB</t>
  </si>
  <si>
    <t>Team Best - Min 5 IP</t>
  </si>
  <si>
    <t>June Total</t>
  </si>
  <si>
    <t>June Update</t>
  </si>
  <si>
    <t>Tom Pilkington</t>
  </si>
  <si>
    <t>Brad McLaughlin</t>
  </si>
  <si>
    <t>May</t>
  </si>
  <si>
    <t>June</t>
  </si>
  <si>
    <t>July</t>
  </si>
  <si>
    <t>August</t>
  </si>
  <si>
    <t>Season</t>
  </si>
  <si>
    <t xml:space="preserve">  </t>
  </si>
  <si>
    <t>Diff.</t>
  </si>
  <si>
    <t>2-3-1</t>
  </si>
  <si>
    <t>4-3</t>
  </si>
  <si>
    <t>4-1</t>
  </si>
  <si>
    <t>7-3</t>
  </si>
  <si>
    <t>May Update</t>
  </si>
  <si>
    <t>3-8-1</t>
  </si>
  <si>
    <t>.667</t>
  </si>
  <si>
    <t>10-0</t>
  </si>
  <si>
    <t>2-5</t>
  </si>
  <si>
    <t>3-7</t>
  </si>
  <si>
    <t>Lost 5</t>
  </si>
  <si>
    <t>5-8-1</t>
  </si>
  <si>
    <t>2-10-1</t>
  </si>
  <si>
    <t>.393</t>
  </si>
  <si>
    <t>.192</t>
  </si>
  <si>
    <t>4-3-1</t>
  </si>
  <si>
    <t>2-3</t>
  </si>
  <si>
    <t>1-5</t>
  </si>
  <si>
    <t>0-7-1</t>
  </si>
  <si>
    <t>4-6</t>
  </si>
  <si>
    <t>2-8</t>
  </si>
  <si>
    <t>5-6-1</t>
  </si>
  <si>
    <t>.417</t>
  </si>
  <si>
    <t>13-0</t>
  </si>
  <si>
    <t>3-3</t>
  </si>
  <si>
    <t>4-5-1</t>
  </si>
  <si>
    <t>Won 13</t>
  </si>
  <si>
    <t>.231</t>
  </si>
  <si>
    <t>1-2-1</t>
  </si>
  <si>
    <t>2-1</t>
  </si>
  <si>
    <t>Team Best - Min 25 AB</t>
  </si>
  <si>
    <t>Team Best - Min 10 IP</t>
  </si>
  <si>
    <t>7-0</t>
  </si>
  <si>
    <t>1-1-1</t>
  </si>
  <si>
    <t>8-4</t>
  </si>
  <si>
    <t>July Update</t>
  </si>
  <si>
    <t>Team Total</t>
  </si>
  <si>
    <t>12-5</t>
  </si>
  <si>
    <t>6-4</t>
  </si>
  <si>
    <t>6-2</t>
  </si>
  <si>
    <t>+42</t>
  </si>
  <si>
    <t>8-2</t>
  </si>
  <si>
    <t>8-9-1</t>
  </si>
  <si>
    <t>5-16-1</t>
  </si>
  <si>
    <t>5-6</t>
  </si>
  <si>
    <t>0-10-1</t>
  </si>
  <si>
    <t>17-3</t>
  </si>
  <si>
    <t>10-2</t>
  </si>
  <si>
    <t>7-1</t>
  </si>
  <si>
    <t>Won 2</t>
  </si>
  <si>
    <t>10-8-1</t>
  </si>
  <si>
    <t>3-4</t>
  </si>
  <si>
    <t>7-4-1</t>
  </si>
  <si>
    <t>1-9</t>
  </si>
  <si>
    <t>Lost 4</t>
  </si>
  <si>
    <t>4-13-1</t>
  </si>
  <si>
    <t>11.5</t>
  </si>
  <si>
    <t>1-6-1</t>
  </si>
  <si>
    <t>Alex Emerson</t>
  </si>
  <si>
    <t>August Total</t>
  </si>
  <si>
    <t>July Total</t>
  </si>
  <si>
    <t>Ethan Porter</t>
  </si>
  <si>
    <t>20- 3</t>
  </si>
  <si>
    <t>.869</t>
  </si>
  <si>
    <t>10-1</t>
  </si>
  <si>
    <t>Won 7</t>
  </si>
  <si>
    <t>13-9-1</t>
  </si>
  <si>
    <t>.565</t>
  </si>
  <si>
    <t>6.5</t>
  </si>
  <si>
    <t>Won 3</t>
  </si>
  <si>
    <t>4-4</t>
  </si>
  <si>
    <t>9-5-1</t>
  </si>
  <si>
    <t>4-17-2</t>
  </si>
  <si>
    <t>.217</t>
  </si>
  <si>
    <t>15.5</t>
  </si>
  <si>
    <t>1-8-2</t>
  </si>
  <si>
    <t>3-9</t>
  </si>
  <si>
    <t>1-8-1</t>
  </si>
  <si>
    <t>Tied 1</t>
  </si>
  <si>
    <t>14-8-1</t>
  </si>
  <si>
    <t>5-18-1</t>
  </si>
  <si>
    <t>.630</t>
  </si>
  <si>
    <t>229</t>
  </si>
  <si>
    <t>9.5</t>
  </si>
  <si>
    <t>7-6</t>
  </si>
  <si>
    <t>5-7</t>
  </si>
  <si>
    <t>7-2-1</t>
  </si>
  <si>
    <t>0-11-1</t>
  </si>
  <si>
    <t>-129</t>
  </si>
  <si>
    <t>5-4-1</t>
  </si>
  <si>
    <t>August Update</t>
  </si>
  <si>
    <t>Team Best -Min 5 AB</t>
  </si>
  <si>
    <t>10-11-1</t>
  </si>
  <si>
    <t>.477</t>
  </si>
  <si>
    <t>6-4-1</t>
  </si>
  <si>
    <t>4-7</t>
  </si>
  <si>
    <t>Win 1</t>
  </si>
  <si>
    <t>Kyle Mucin</t>
  </si>
  <si>
    <t>Team Best -Min 10 AB</t>
  </si>
  <si>
    <t>May 16</t>
  </si>
  <si>
    <t>May 17</t>
  </si>
  <si>
    <t>May 22</t>
  </si>
  <si>
    <t>May 23</t>
  </si>
  <si>
    <t>May 27</t>
  </si>
  <si>
    <t>May 30</t>
  </si>
  <si>
    <t>Jun 2</t>
  </si>
  <si>
    <t>Jun 6</t>
  </si>
  <si>
    <t>Jun 9</t>
  </si>
  <si>
    <t>Jun 10</t>
  </si>
  <si>
    <t>Jun 11</t>
  </si>
  <si>
    <t>Jun 13</t>
  </si>
  <si>
    <t>Jun 16</t>
  </si>
  <si>
    <t>Jun 20</t>
  </si>
  <si>
    <t>Jun 24</t>
  </si>
  <si>
    <t>Jun 25</t>
  </si>
  <si>
    <t>Jul 4</t>
  </si>
  <si>
    <t>Jul 10</t>
  </si>
  <si>
    <t>Jul 16</t>
  </si>
  <si>
    <t>Jul 18</t>
  </si>
  <si>
    <t>Jul 21</t>
  </si>
  <si>
    <t>Jul 22</t>
  </si>
  <si>
    <t>Jul 23</t>
  </si>
  <si>
    <t>Jul 24</t>
  </si>
  <si>
    <t>Jul 25</t>
  </si>
  <si>
    <t>Aug 4</t>
  </si>
  <si>
    <t>Aug 5</t>
  </si>
  <si>
    <t>Aug 10</t>
  </si>
  <si>
    <t>Aug 11</t>
  </si>
  <si>
    <t>Aug 16</t>
  </si>
  <si>
    <t>Aug 19</t>
  </si>
  <si>
    <t>Aug 20</t>
  </si>
  <si>
    <t>Emerson</t>
  </si>
  <si>
    <t>Burlington</t>
  </si>
  <si>
    <t>Swartz</t>
  </si>
  <si>
    <t>Oakville</t>
  </si>
  <si>
    <t>Lakhani</t>
  </si>
  <si>
    <t>Etobicoke</t>
  </si>
  <si>
    <t>A. Murphy</t>
  </si>
  <si>
    <t>Cowper</t>
  </si>
  <si>
    <t>Erindale</t>
  </si>
  <si>
    <t>Speciale</t>
  </si>
  <si>
    <t>Milton</t>
  </si>
  <si>
    <t>Stoddart</t>
  </si>
  <si>
    <t>Hibbs</t>
  </si>
  <si>
    <t>Ajax</t>
  </si>
  <si>
    <t>Windsor</t>
  </si>
  <si>
    <t>Vaughan</t>
  </si>
  <si>
    <t>Sarnia</t>
  </si>
  <si>
    <t>Ferreira</t>
  </si>
  <si>
    <t>Leaside</t>
  </si>
  <si>
    <t>St. Thomas</t>
  </si>
  <si>
    <t>Strathroy</t>
  </si>
  <si>
    <t>A Murphy</t>
  </si>
  <si>
    <t>Lakeside</t>
  </si>
  <si>
    <t>Hap</t>
  </si>
  <si>
    <t>Kendal</t>
  </si>
  <si>
    <t>East York</t>
  </si>
  <si>
    <t>Ilderton</t>
  </si>
  <si>
    <t>Elims</t>
  </si>
  <si>
    <t>Janes</t>
  </si>
  <si>
    <t>Playoffs</t>
  </si>
  <si>
    <t>Aug 9</t>
  </si>
  <si>
    <t>McLaughlin</t>
  </si>
  <si>
    <t>Tied</t>
  </si>
  <si>
    <t xml:space="preserve">Won </t>
  </si>
  <si>
    <t>League</t>
  </si>
  <si>
    <t>Tournaments</t>
  </si>
  <si>
    <t>Combined</t>
  </si>
  <si>
    <t>League Games</t>
  </si>
  <si>
    <t xml:space="preserve">League </t>
  </si>
  <si>
    <t>Yannick Rickli</t>
  </si>
  <si>
    <t>F</t>
  </si>
  <si>
    <t>A</t>
  </si>
  <si>
    <t xml:space="preserve">    Pitcher of Record</t>
  </si>
  <si>
    <t xml:space="preserve">      Pitcher of Record</t>
  </si>
  <si>
    <t>Final League and Tournament Batting</t>
  </si>
  <si>
    <t>Final League and Tournament Pitching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</si>
</sst>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1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164" fontId="0" fillId="0" borderId="0" xfId="0" applyNumberFormat="1"/>
    <xf numFmtId="0" fontId="7" fillId="0" borderId="0" xfId="0" applyFont="1" applyAlignment="1">
      <alignment horizontal="center"/>
    </xf>
    <xf numFmtId="0" fontId="3" fillId="0" borderId="0" xfId="0" applyFont="1"/>
    <xf numFmtId="0" fontId="5" fillId="0" borderId="2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2" fontId="3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16" fontId="0" fillId="0" borderId="0" xfId="0" quotePrefix="1" applyNumberForma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0" fillId="0" borderId="0" xfId="0" quotePrefix="1" applyNumberFormat="1" applyAlignment="1">
      <alignment horizontal="center"/>
    </xf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quotePrefix="1" applyNumberFormat="1" applyAlignment="1">
      <alignment horizontal="center"/>
    </xf>
    <xf numFmtId="1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quotePrefix="1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" fontId="0" fillId="2" borderId="0" xfId="0" quotePrefix="1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0" xfId="0" quotePrefix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2" fontId="0" fillId="2" borderId="0" xfId="0" applyNumberFormat="1" applyFill="1" applyAlignment="1">
      <alignment horizontal="center"/>
    </xf>
    <xf numFmtId="0" fontId="0" fillId="2" borderId="0" xfId="0" applyFill="1"/>
    <xf numFmtId="12" fontId="5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/>
    </xf>
    <xf numFmtId="12" fontId="5" fillId="0" borderId="2" xfId="0" applyNumberFormat="1" applyFont="1" applyBorder="1" applyAlignment="1">
      <alignment horizontal="center"/>
    </xf>
    <xf numFmtId="12" fontId="4" fillId="0" borderId="0" xfId="0" applyNumberFormat="1" applyFont="1" applyAlignment="1">
      <alignment horizontal="center"/>
    </xf>
    <xf numFmtId="0" fontId="0" fillId="0" borderId="2" xfId="0" quotePrefix="1" applyBorder="1" applyAlignment="1">
      <alignment horizontal="center"/>
    </xf>
    <xf numFmtId="0" fontId="2" fillId="0" borderId="2" xfId="0" applyFont="1" applyBorder="1" applyAlignment="1">
      <alignment horizontal="center"/>
    </xf>
    <xf numFmtId="12" fontId="4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Border="1"/>
    <xf numFmtId="164" fontId="5" fillId="0" borderId="5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2" borderId="7" xfId="0" applyFont="1" applyFill="1" applyBorder="1" applyAlignment="1">
      <alignment horizontal="center"/>
    </xf>
    <xf numFmtId="12" fontId="4" fillId="2" borderId="7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2" fontId="4" fillId="0" borderId="7" xfId="0" applyNumberFormat="1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2" fillId="0" borderId="0" xfId="0" applyFont="1"/>
    <xf numFmtId="12" fontId="2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12" fontId="3" fillId="2" borderId="0" xfId="0" applyNumberFormat="1" applyFont="1" applyFill="1" applyAlignment="1">
      <alignment horizontal="center"/>
    </xf>
    <xf numFmtId="0" fontId="1" fillId="2" borderId="0" xfId="0" applyFont="1" applyFill="1"/>
    <xf numFmtId="0" fontId="2" fillId="0" borderId="0" xfId="0" quotePrefix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133350</xdr:colOff>
      <xdr:row>2</xdr:row>
      <xdr:rowOff>142875</xdr:rowOff>
    </xdr:from>
    <xdr:ext cx="3790950" cy="13716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D33B5F-2AD0-DCD3-EFC0-3D079E717D68}"/>
            </a:ext>
          </a:extLst>
        </xdr:cNvPr>
        <xdr:cNvSpPr txBox="1"/>
      </xdr:nvSpPr>
      <xdr:spPr>
        <a:xfrm>
          <a:off x="7343775" y="571500"/>
          <a:ext cx="3790950" cy="137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1400"/>
            <a:t>The standings to the left are for league play only.</a:t>
          </a:r>
        </a:p>
        <a:p>
          <a:endParaRPr lang="en-CA" sz="1400"/>
        </a:p>
        <a:p>
          <a:r>
            <a:rPr lang="en-CA" sz="1400"/>
            <a:t>COBA standings have an error, (June 25, Etobicoke 7-6 win over Brampton at the Lakeside</a:t>
          </a:r>
          <a:r>
            <a:rPr lang="en-CA" sz="1400" baseline="0"/>
            <a:t> Final) was counted as a league game.</a:t>
          </a:r>
          <a:endParaRPr lang="en-CA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C2344-FCF1-4BB4-8F86-583E9FE53136}">
  <sheetPr>
    <pageSetUpPr fitToPage="1"/>
  </sheetPr>
  <dimension ref="A1:Y49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21.140625" customWidth="1"/>
    <col min="2" max="2" width="17.42578125" customWidth="1"/>
    <col min="3" max="3" width="7.140625" bestFit="1" customWidth="1"/>
    <col min="4" max="4" width="6.7109375" customWidth="1"/>
    <col min="5" max="5" width="5" customWidth="1"/>
    <col min="6" max="6" width="7" customWidth="1"/>
    <col min="7" max="7" width="5.85546875" bestFit="1" customWidth="1"/>
    <col min="8" max="8" width="4.42578125" bestFit="1" customWidth="1"/>
    <col min="9" max="9" width="3.42578125" bestFit="1" customWidth="1"/>
    <col min="10" max="10" width="7" customWidth="1"/>
    <col min="11" max="11" width="6.5703125" customWidth="1"/>
    <col min="12" max="12" width="6.42578125" customWidth="1"/>
    <col min="13" max="13" width="4.140625" bestFit="1" customWidth="1"/>
    <col min="14" max="14" width="5.28515625" bestFit="1" customWidth="1"/>
    <col min="15" max="16" width="4.5703125" bestFit="1" customWidth="1"/>
    <col min="17" max="17" width="6.5703125" bestFit="1" customWidth="1"/>
    <col min="18" max="18" width="6" bestFit="1" customWidth="1"/>
    <col min="19" max="19" width="4.85546875" customWidth="1"/>
    <col min="20" max="20" width="4" customWidth="1"/>
    <col min="21" max="21" width="5.85546875" customWidth="1"/>
    <col min="22" max="22" width="6.28515625" customWidth="1"/>
    <col min="23" max="23" width="6" customWidth="1"/>
    <col min="24" max="24" width="6.140625" customWidth="1"/>
  </cols>
  <sheetData>
    <row r="1" spans="1:25" s="23" customFormat="1" ht="18.75" x14ac:dyDescent="0.3">
      <c r="A1" s="22" t="s">
        <v>118</v>
      </c>
    </row>
    <row r="2" spans="1:25" s="23" customFormat="1" x14ac:dyDescent="0.25"/>
    <row r="3" spans="1:25" x14ac:dyDescent="0.25">
      <c r="B3" s="12" t="s">
        <v>1</v>
      </c>
      <c r="C3" s="12" t="s">
        <v>0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113</v>
      </c>
      <c r="K3" s="12" t="s">
        <v>8</v>
      </c>
      <c r="L3" s="12" t="s">
        <v>9</v>
      </c>
      <c r="N3" s="2" t="s">
        <v>32</v>
      </c>
      <c r="O3" s="2"/>
    </row>
    <row r="4" spans="1:25" x14ac:dyDescent="0.25">
      <c r="A4" s="3" t="s">
        <v>10</v>
      </c>
      <c r="B4" s="46" t="s">
        <v>38</v>
      </c>
      <c r="C4" s="40" t="s">
        <v>17</v>
      </c>
      <c r="D4" s="40" t="s">
        <v>22</v>
      </c>
      <c r="E4" s="40" t="s">
        <v>26</v>
      </c>
      <c r="F4" s="40" t="s">
        <v>147</v>
      </c>
      <c r="G4" s="40" t="s">
        <v>30</v>
      </c>
      <c r="H4" s="11">
        <v>46</v>
      </c>
      <c r="I4" s="11">
        <v>50</v>
      </c>
      <c r="J4" s="11">
        <f>H4-I4</f>
        <v>-4</v>
      </c>
      <c r="K4" s="40" t="s">
        <v>17</v>
      </c>
      <c r="L4" s="11" t="s">
        <v>33</v>
      </c>
    </row>
    <row r="5" spans="1:25" x14ac:dyDescent="0.25">
      <c r="B5" s="5" t="s">
        <v>11</v>
      </c>
      <c r="C5" s="4" t="s">
        <v>18</v>
      </c>
      <c r="D5" s="4" t="s">
        <v>23</v>
      </c>
      <c r="E5" s="1">
        <v>1</v>
      </c>
      <c r="F5" s="4" t="s">
        <v>27</v>
      </c>
      <c r="G5" s="4" t="s">
        <v>30</v>
      </c>
      <c r="H5" s="1">
        <v>27</v>
      </c>
      <c r="I5" s="1">
        <v>47</v>
      </c>
      <c r="J5" s="1">
        <f>H5-I5</f>
        <v>-20</v>
      </c>
      <c r="K5" s="4" t="s">
        <v>18</v>
      </c>
      <c r="L5" s="1" t="s">
        <v>34</v>
      </c>
    </row>
    <row r="6" spans="1:25" x14ac:dyDescent="0.25">
      <c r="B6" s="5" t="s">
        <v>12</v>
      </c>
      <c r="C6" s="4" t="s">
        <v>19</v>
      </c>
      <c r="D6" s="4" t="s">
        <v>24</v>
      </c>
      <c r="E6" s="1">
        <v>2</v>
      </c>
      <c r="F6" s="4" t="s">
        <v>27</v>
      </c>
      <c r="G6" s="4" t="s">
        <v>29</v>
      </c>
      <c r="H6" s="1">
        <v>42</v>
      </c>
      <c r="I6" s="1">
        <v>73</v>
      </c>
      <c r="J6" s="1">
        <f>H6-I6</f>
        <v>-31</v>
      </c>
      <c r="K6" s="4" t="s">
        <v>19</v>
      </c>
      <c r="L6" s="1" t="s">
        <v>35</v>
      </c>
    </row>
    <row r="7" spans="1:25" x14ac:dyDescent="0.25">
      <c r="B7" s="5"/>
      <c r="C7" s="1"/>
      <c r="D7" s="1"/>
      <c r="E7" s="1"/>
      <c r="F7" s="1"/>
      <c r="G7" s="1"/>
      <c r="H7" s="1"/>
      <c r="I7" s="1"/>
      <c r="J7" s="1"/>
      <c r="K7" s="1"/>
      <c r="L7" s="1"/>
    </row>
    <row r="8" spans="1:25" x14ac:dyDescent="0.25">
      <c r="A8" s="3" t="s">
        <v>13</v>
      </c>
      <c r="B8" s="5" t="s">
        <v>16</v>
      </c>
      <c r="C8" s="4" t="s">
        <v>20</v>
      </c>
      <c r="D8" s="4" t="s">
        <v>25</v>
      </c>
      <c r="E8" s="1" t="s">
        <v>26</v>
      </c>
      <c r="F8" s="4" t="s">
        <v>28</v>
      </c>
      <c r="G8" s="4" t="s">
        <v>28</v>
      </c>
      <c r="H8" s="1">
        <v>100</v>
      </c>
      <c r="I8" s="1">
        <v>44</v>
      </c>
      <c r="J8" s="1">
        <v>56</v>
      </c>
      <c r="K8" s="4" t="s">
        <v>20</v>
      </c>
      <c r="L8" s="1" t="s">
        <v>36</v>
      </c>
    </row>
    <row r="9" spans="1:25" x14ac:dyDescent="0.25">
      <c r="B9" s="5" t="s">
        <v>15</v>
      </c>
      <c r="C9" s="4" t="s">
        <v>17</v>
      </c>
      <c r="D9" s="4" t="s">
        <v>22</v>
      </c>
      <c r="E9" s="4">
        <v>3</v>
      </c>
      <c r="F9" s="4" t="s">
        <v>29</v>
      </c>
      <c r="G9" s="4" t="s">
        <v>31</v>
      </c>
      <c r="H9" s="1">
        <v>51</v>
      </c>
      <c r="I9" s="1">
        <v>46</v>
      </c>
      <c r="J9" s="1">
        <f>H9-I9</f>
        <v>5</v>
      </c>
      <c r="K9" s="4" t="s">
        <v>17</v>
      </c>
      <c r="L9" s="1" t="s">
        <v>33</v>
      </c>
    </row>
    <row r="10" spans="1:25" x14ac:dyDescent="0.25">
      <c r="B10" s="5" t="s">
        <v>14</v>
      </c>
      <c r="C10" s="4" t="s">
        <v>21</v>
      </c>
      <c r="D10" s="4" t="s">
        <v>22</v>
      </c>
      <c r="E10" s="4">
        <v>3</v>
      </c>
      <c r="F10" s="4" t="s">
        <v>142</v>
      </c>
      <c r="G10" s="4" t="s">
        <v>143</v>
      </c>
      <c r="H10" s="1">
        <v>60</v>
      </c>
      <c r="I10" s="1">
        <v>66</v>
      </c>
      <c r="J10" s="1">
        <f>H10-I10</f>
        <v>-6</v>
      </c>
      <c r="K10" s="4" t="s">
        <v>21</v>
      </c>
      <c r="L10" s="1" t="s">
        <v>37</v>
      </c>
    </row>
    <row r="13" spans="1:25" x14ac:dyDescent="0.25">
      <c r="A13" s="2" t="s">
        <v>101</v>
      </c>
      <c r="B13" s="12" t="s">
        <v>39</v>
      </c>
      <c r="C13" s="12" t="s">
        <v>40</v>
      </c>
      <c r="D13" s="12" t="s">
        <v>41</v>
      </c>
      <c r="E13" s="12" t="s">
        <v>42</v>
      </c>
      <c r="F13" s="12" t="s">
        <v>43</v>
      </c>
      <c r="G13" s="12" t="s">
        <v>44</v>
      </c>
      <c r="H13" s="12" t="s">
        <v>45</v>
      </c>
      <c r="I13" s="12" t="s">
        <v>46</v>
      </c>
      <c r="J13" s="12" t="s">
        <v>47</v>
      </c>
      <c r="K13" s="12" t="s">
        <v>48</v>
      </c>
      <c r="L13" s="12" t="s">
        <v>49</v>
      </c>
      <c r="M13" s="12" t="s">
        <v>50</v>
      </c>
      <c r="N13" s="12" t="s">
        <v>51</v>
      </c>
      <c r="O13" s="12" t="s">
        <v>68</v>
      </c>
      <c r="P13" s="12" t="s">
        <v>52</v>
      </c>
      <c r="Q13" s="12" t="s">
        <v>53</v>
      </c>
      <c r="R13" s="12" t="s">
        <v>54</v>
      </c>
      <c r="S13" s="12" t="s">
        <v>55</v>
      </c>
      <c r="T13" s="12" t="s">
        <v>56</v>
      </c>
      <c r="U13" s="12" t="s">
        <v>57</v>
      </c>
      <c r="V13" s="12" t="s">
        <v>58</v>
      </c>
      <c r="W13" s="12" t="s">
        <v>59</v>
      </c>
      <c r="X13" s="12" t="s">
        <v>60</v>
      </c>
    </row>
    <row r="14" spans="1:25" x14ac:dyDescent="0.25">
      <c r="A14" s="1"/>
      <c r="B14" s="72" t="s">
        <v>74</v>
      </c>
      <c r="C14" s="57">
        <v>3</v>
      </c>
      <c r="D14" s="57">
        <v>15</v>
      </c>
      <c r="E14" s="57">
        <v>13</v>
      </c>
      <c r="F14" s="57">
        <v>4</v>
      </c>
      <c r="G14" s="57">
        <v>2</v>
      </c>
      <c r="H14" s="57">
        <v>2</v>
      </c>
      <c r="I14" s="57">
        <v>0</v>
      </c>
      <c r="J14" s="57">
        <v>0</v>
      </c>
      <c r="K14" s="57">
        <v>0</v>
      </c>
      <c r="L14" s="57">
        <v>1</v>
      </c>
      <c r="M14" s="57">
        <v>2</v>
      </c>
      <c r="N14" s="57">
        <v>0</v>
      </c>
      <c r="O14" s="57">
        <v>2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8">
        <v>0.30769230769230771</v>
      </c>
      <c r="V14" s="58">
        <v>0.15384615384615385</v>
      </c>
      <c r="W14" s="58">
        <v>0.46153846153846156</v>
      </c>
      <c r="X14" s="58">
        <v>0.15384615384615385</v>
      </c>
      <c r="Y14" s="1"/>
    </row>
    <row r="15" spans="1:25" x14ac:dyDescent="0.25">
      <c r="A15" s="1"/>
      <c r="B15" s="72" t="s">
        <v>75</v>
      </c>
      <c r="C15" s="57">
        <v>5</v>
      </c>
      <c r="D15" s="57">
        <v>19</v>
      </c>
      <c r="E15" s="57">
        <v>16</v>
      </c>
      <c r="F15" s="57">
        <v>7</v>
      </c>
      <c r="G15" s="57">
        <v>7</v>
      </c>
      <c r="H15" s="57">
        <v>3</v>
      </c>
      <c r="I15" s="57">
        <v>3</v>
      </c>
      <c r="J15" s="74">
        <v>1</v>
      </c>
      <c r="K15" s="57">
        <v>0</v>
      </c>
      <c r="L15" s="57">
        <v>4</v>
      </c>
      <c r="M15" s="57">
        <v>3</v>
      </c>
      <c r="N15" s="57">
        <v>0</v>
      </c>
      <c r="O15" s="57">
        <v>1</v>
      </c>
      <c r="P15" s="57">
        <v>0</v>
      </c>
      <c r="Q15" s="57">
        <v>1</v>
      </c>
      <c r="R15" s="57">
        <v>0</v>
      </c>
      <c r="S15" s="57">
        <v>0</v>
      </c>
      <c r="T15" s="57">
        <v>0</v>
      </c>
      <c r="U15" s="58">
        <v>0.625</v>
      </c>
      <c r="V15" s="58">
        <v>0.75</v>
      </c>
      <c r="W15" s="58">
        <v>1.375</v>
      </c>
      <c r="X15" s="58">
        <v>0.4375</v>
      </c>
      <c r="Y15" s="1"/>
    </row>
    <row r="16" spans="1:25" x14ac:dyDescent="0.25">
      <c r="A16" s="1"/>
      <c r="B16" s="72" t="s">
        <v>172</v>
      </c>
      <c r="C16" s="57">
        <v>1</v>
      </c>
      <c r="D16" s="57">
        <v>2</v>
      </c>
      <c r="E16" s="57">
        <v>2</v>
      </c>
      <c r="F16" s="57">
        <v>0</v>
      </c>
      <c r="G16" s="57">
        <v>1</v>
      </c>
      <c r="H16" s="57">
        <v>0</v>
      </c>
      <c r="I16" s="57">
        <v>1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8">
        <v>0.5</v>
      </c>
      <c r="V16" s="58">
        <v>1</v>
      </c>
      <c r="W16" s="58">
        <v>1.5</v>
      </c>
      <c r="X16" s="58">
        <v>0.5</v>
      </c>
      <c r="Y16" s="1"/>
    </row>
    <row r="17" spans="1:25" x14ac:dyDescent="0.25">
      <c r="A17" s="1"/>
      <c r="B17" t="s">
        <v>76</v>
      </c>
      <c r="C17" s="2">
        <v>7</v>
      </c>
      <c r="D17" s="1">
        <v>24</v>
      </c>
      <c r="E17" s="1">
        <v>23</v>
      </c>
      <c r="F17" s="1">
        <v>4</v>
      </c>
      <c r="G17" s="2">
        <v>9</v>
      </c>
      <c r="H17" s="1">
        <v>4</v>
      </c>
      <c r="I17" s="2">
        <v>4</v>
      </c>
      <c r="J17" s="2">
        <v>1</v>
      </c>
      <c r="K17" s="1">
        <v>0</v>
      </c>
      <c r="L17" s="1">
        <v>5</v>
      </c>
      <c r="M17" s="1">
        <v>1</v>
      </c>
      <c r="N17" s="1">
        <v>1</v>
      </c>
      <c r="O17" s="2">
        <v>0</v>
      </c>
      <c r="P17" s="1">
        <v>0</v>
      </c>
      <c r="Q17" s="1">
        <v>0</v>
      </c>
      <c r="R17" s="1">
        <v>0</v>
      </c>
      <c r="S17" s="1">
        <v>0</v>
      </c>
      <c r="T17" s="1">
        <v>1</v>
      </c>
      <c r="U17" s="8">
        <v>0.41666666666666669</v>
      </c>
      <c r="V17" s="8">
        <v>0.65217391304347827</v>
      </c>
      <c r="W17" s="8">
        <v>1.068840579710145</v>
      </c>
      <c r="X17" s="8">
        <v>0.39130434782608697</v>
      </c>
      <c r="Y17" s="1"/>
    </row>
    <row r="18" spans="1:25" x14ac:dyDescent="0.25">
      <c r="A18" s="1"/>
      <c r="B18" t="s">
        <v>78</v>
      </c>
      <c r="C18" s="1">
        <v>6</v>
      </c>
      <c r="D18" s="1">
        <v>13</v>
      </c>
      <c r="E18" s="1">
        <v>9</v>
      </c>
      <c r="F18" s="1">
        <v>2</v>
      </c>
      <c r="G18" s="1">
        <v>3</v>
      </c>
      <c r="H18" s="1">
        <v>2</v>
      </c>
      <c r="I18" s="1">
        <v>2</v>
      </c>
      <c r="J18" s="1">
        <v>0</v>
      </c>
      <c r="K18" s="1">
        <v>0</v>
      </c>
      <c r="L18" s="1">
        <v>2</v>
      </c>
      <c r="M18" s="1">
        <v>2</v>
      </c>
      <c r="N18" s="1">
        <v>0</v>
      </c>
      <c r="O18" s="1">
        <v>6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8">
        <v>0.55555555555555558</v>
      </c>
      <c r="V18" s="8">
        <v>0.66666666666666663</v>
      </c>
      <c r="W18" s="8">
        <v>1.2222222222222223</v>
      </c>
      <c r="X18" s="8">
        <v>0.33333333333333331</v>
      </c>
      <c r="Y18" s="1"/>
    </row>
    <row r="19" spans="1:25" x14ac:dyDescent="0.25">
      <c r="A19" s="1"/>
      <c r="B19" t="s">
        <v>82</v>
      </c>
      <c r="C19" s="1">
        <v>5</v>
      </c>
      <c r="D19" s="1">
        <v>14</v>
      </c>
      <c r="E19" s="1">
        <v>12</v>
      </c>
      <c r="F19" s="1">
        <v>3</v>
      </c>
      <c r="G19" s="1">
        <v>1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1</v>
      </c>
      <c r="N19" s="1">
        <v>0</v>
      </c>
      <c r="O19" s="1">
        <v>0</v>
      </c>
      <c r="P19" s="1">
        <v>1</v>
      </c>
      <c r="Q19" s="1">
        <v>0</v>
      </c>
      <c r="R19" s="1">
        <v>0</v>
      </c>
      <c r="S19" s="1">
        <v>1</v>
      </c>
      <c r="T19" s="1">
        <v>0</v>
      </c>
      <c r="U19" s="8">
        <v>0.23076923076923078</v>
      </c>
      <c r="V19" s="8">
        <v>8.3333333333333329E-2</v>
      </c>
      <c r="W19" s="8">
        <v>0.3141025641025641</v>
      </c>
      <c r="X19" s="8">
        <v>8.3333333333333329E-2</v>
      </c>
      <c r="Y19" s="1"/>
    </row>
    <row r="20" spans="1:25" x14ac:dyDescent="0.25">
      <c r="A20" s="1"/>
      <c r="B20" s="72" t="s">
        <v>80</v>
      </c>
      <c r="C20" s="57">
        <v>4</v>
      </c>
      <c r="D20" s="57">
        <v>14</v>
      </c>
      <c r="E20" s="57">
        <v>10</v>
      </c>
      <c r="F20" s="57">
        <v>2</v>
      </c>
      <c r="G20" s="57">
        <v>2</v>
      </c>
      <c r="H20" s="57">
        <v>1</v>
      </c>
      <c r="I20" s="57">
        <v>1</v>
      </c>
      <c r="J20" s="57">
        <v>0</v>
      </c>
      <c r="K20" s="57">
        <v>0</v>
      </c>
      <c r="L20" s="57">
        <v>4</v>
      </c>
      <c r="M20" s="57">
        <v>5</v>
      </c>
      <c r="N20" s="57">
        <v>0</v>
      </c>
      <c r="O20" s="57">
        <v>2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8">
        <v>0.7</v>
      </c>
      <c r="V20" s="58">
        <v>0.3</v>
      </c>
      <c r="W20" s="58">
        <v>1</v>
      </c>
      <c r="X20" s="58">
        <v>0.2</v>
      </c>
      <c r="Y20" s="1"/>
    </row>
    <row r="21" spans="1:25" x14ac:dyDescent="0.25">
      <c r="A21" s="1"/>
      <c r="B21" s="72" t="s">
        <v>83</v>
      </c>
      <c r="C21" s="57">
        <v>6</v>
      </c>
      <c r="D21" s="57">
        <v>21</v>
      </c>
      <c r="E21" s="57">
        <v>20</v>
      </c>
      <c r="F21" s="57">
        <v>8</v>
      </c>
      <c r="G21" s="57">
        <v>6</v>
      </c>
      <c r="H21" s="57">
        <v>3</v>
      </c>
      <c r="I21" s="57">
        <v>2</v>
      </c>
      <c r="J21" s="64">
        <v>1</v>
      </c>
      <c r="K21" s="57">
        <v>0</v>
      </c>
      <c r="L21" s="57">
        <v>1</v>
      </c>
      <c r="M21" s="57">
        <v>2</v>
      </c>
      <c r="N21" s="57">
        <v>0</v>
      </c>
      <c r="O21" s="57">
        <v>2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8">
        <v>0.4</v>
      </c>
      <c r="V21" s="58">
        <v>0.5</v>
      </c>
      <c r="W21" s="58">
        <v>0.9</v>
      </c>
      <c r="X21" s="58">
        <v>0.3</v>
      </c>
      <c r="Y21" s="1"/>
    </row>
    <row r="22" spans="1:25" x14ac:dyDescent="0.25">
      <c r="A22" s="1"/>
      <c r="B22" s="72" t="s">
        <v>84</v>
      </c>
      <c r="C22" s="57">
        <v>2</v>
      </c>
      <c r="D22" s="57">
        <v>2</v>
      </c>
      <c r="E22" s="57">
        <v>2</v>
      </c>
      <c r="F22" s="57">
        <v>1</v>
      </c>
      <c r="G22" s="57">
        <v>2</v>
      </c>
      <c r="H22" s="57">
        <v>1</v>
      </c>
      <c r="I22" s="57">
        <v>1</v>
      </c>
      <c r="J22" s="57">
        <v>0</v>
      </c>
      <c r="K22" s="57">
        <v>0</v>
      </c>
      <c r="L22" s="57">
        <v>3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8">
        <v>1</v>
      </c>
      <c r="V22" s="58">
        <v>1.5</v>
      </c>
      <c r="W22" s="58">
        <v>2.5</v>
      </c>
      <c r="X22" s="58">
        <v>1</v>
      </c>
      <c r="Y22" s="1"/>
    </row>
    <row r="23" spans="1:25" x14ac:dyDescent="0.25">
      <c r="A23" s="1"/>
      <c r="B23" t="s">
        <v>85</v>
      </c>
      <c r="C23" s="2">
        <v>7</v>
      </c>
      <c r="D23" s="1">
        <v>16</v>
      </c>
      <c r="E23" s="1">
        <v>16</v>
      </c>
      <c r="F23" s="1">
        <v>6</v>
      </c>
      <c r="G23" s="1">
        <v>3</v>
      </c>
      <c r="H23" s="1">
        <v>3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>
        <v>0</v>
      </c>
      <c r="O23" s="1">
        <v>5</v>
      </c>
      <c r="P23" s="1">
        <v>0</v>
      </c>
      <c r="Q23" s="1">
        <v>1</v>
      </c>
      <c r="R23" s="1">
        <v>1</v>
      </c>
      <c r="S23" s="2">
        <v>1</v>
      </c>
      <c r="T23" s="1">
        <v>0</v>
      </c>
      <c r="U23" s="8">
        <v>0.1875</v>
      </c>
      <c r="V23" s="8">
        <v>0.1875</v>
      </c>
      <c r="W23" s="8">
        <v>0.375</v>
      </c>
      <c r="X23" s="8">
        <v>0.1875</v>
      </c>
      <c r="Y23" s="1"/>
    </row>
    <row r="24" spans="1:25" x14ac:dyDescent="0.25">
      <c r="A24" s="1"/>
      <c r="B24" t="s">
        <v>86</v>
      </c>
      <c r="C24" s="1">
        <v>5</v>
      </c>
      <c r="D24" s="1">
        <v>16</v>
      </c>
      <c r="E24" s="1">
        <v>12</v>
      </c>
      <c r="F24" s="1">
        <v>1</v>
      </c>
      <c r="G24" s="1">
        <v>2</v>
      </c>
      <c r="H24" s="1">
        <v>1</v>
      </c>
      <c r="I24" s="1">
        <v>2</v>
      </c>
      <c r="J24" s="1">
        <v>0</v>
      </c>
      <c r="K24" s="1">
        <v>0</v>
      </c>
      <c r="L24" s="1">
        <v>1</v>
      </c>
      <c r="M24" s="1">
        <v>3</v>
      </c>
      <c r="N24" s="1">
        <v>0</v>
      </c>
      <c r="O24" s="1">
        <v>4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8">
        <v>0.46153846153846156</v>
      </c>
      <c r="V24" s="8">
        <v>0.41666666666666669</v>
      </c>
      <c r="W24" s="8">
        <v>0.87820512820512819</v>
      </c>
      <c r="X24" s="8">
        <v>0.16666666666666666</v>
      </c>
      <c r="Y24" s="1"/>
    </row>
    <row r="25" spans="1:25" x14ac:dyDescent="0.25">
      <c r="A25" s="1"/>
      <c r="B25" t="s">
        <v>87</v>
      </c>
      <c r="C25" s="1">
        <v>5</v>
      </c>
      <c r="D25" s="1">
        <v>21</v>
      </c>
      <c r="E25" s="1">
        <v>16</v>
      </c>
      <c r="F25" s="1">
        <v>4</v>
      </c>
      <c r="G25" s="1">
        <v>8</v>
      </c>
      <c r="H25" s="2">
        <v>5</v>
      </c>
      <c r="I25" s="1">
        <v>1</v>
      </c>
      <c r="J25" s="1">
        <v>0</v>
      </c>
      <c r="K25" s="2">
        <v>2</v>
      </c>
      <c r="L25" s="2">
        <v>11</v>
      </c>
      <c r="M25" s="2">
        <v>5</v>
      </c>
      <c r="N25" s="1">
        <v>0</v>
      </c>
      <c r="O25" s="1">
        <v>2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0">
        <v>0.8125</v>
      </c>
      <c r="V25" s="10">
        <v>0.9375</v>
      </c>
      <c r="W25" s="10">
        <v>1.75</v>
      </c>
      <c r="X25" s="10">
        <v>0.5</v>
      </c>
      <c r="Y25" s="1"/>
    </row>
    <row r="26" spans="1:25" x14ac:dyDescent="0.25">
      <c r="A26" s="1"/>
      <c r="B26" s="72" t="s">
        <v>88</v>
      </c>
      <c r="C26" s="57">
        <v>4</v>
      </c>
      <c r="D26" s="57">
        <v>11</v>
      </c>
      <c r="E26" s="57">
        <v>10</v>
      </c>
      <c r="F26" s="57">
        <v>1</v>
      </c>
      <c r="G26" s="57">
        <v>3</v>
      </c>
      <c r="H26" s="57">
        <v>3</v>
      </c>
      <c r="I26" s="57">
        <v>0</v>
      </c>
      <c r="J26" s="57">
        <v>0</v>
      </c>
      <c r="K26" s="57">
        <v>0</v>
      </c>
      <c r="L26" s="57">
        <v>3</v>
      </c>
      <c r="M26" s="57">
        <v>1</v>
      </c>
      <c r="N26" s="57">
        <v>0</v>
      </c>
      <c r="O26" s="57">
        <v>1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8">
        <v>0.4</v>
      </c>
      <c r="V26" s="58">
        <v>0.3</v>
      </c>
      <c r="W26" s="58">
        <v>0.7</v>
      </c>
      <c r="X26" s="58">
        <v>0.3</v>
      </c>
      <c r="Y26" s="1"/>
    </row>
    <row r="27" spans="1:25" x14ac:dyDescent="0.25">
      <c r="A27" s="1"/>
      <c r="B27" s="72" t="s">
        <v>89</v>
      </c>
      <c r="C27" s="57">
        <v>1</v>
      </c>
      <c r="D27" s="57">
        <v>1</v>
      </c>
      <c r="E27" s="57">
        <v>0</v>
      </c>
      <c r="F27" s="57">
        <v>1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1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68">
        <v>0</v>
      </c>
      <c r="V27" s="68">
        <v>0</v>
      </c>
      <c r="W27" s="68">
        <v>0</v>
      </c>
      <c r="X27" s="68">
        <v>0</v>
      </c>
      <c r="Y27" s="1"/>
    </row>
    <row r="28" spans="1:25" x14ac:dyDescent="0.25">
      <c r="A28" s="1"/>
      <c r="B28" s="72" t="s">
        <v>96</v>
      </c>
      <c r="C28" s="57">
        <v>1</v>
      </c>
      <c r="D28" s="57">
        <v>2</v>
      </c>
      <c r="E28" s="57">
        <v>2</v>
      </c>
      <c r="F28" s="57">
        <v>1</v>
      </c>
      <c r="G28" s="57">
        <v>1</v>
      </c>
      <c r="H28" s="57">
        <v>1</v>
      </c>
      <c r="I28" s="57">
        <v>0</v>
      </c>
      <c r="J28" s="57">
        <v>0</v>
      </c>
      <c r="K28" s="57">
        <v>0</v>
      </c>
      <c r="L28" s="57">
        <v>1</v>
      </c>
      <c r="M28" s="57">
        <v>0</v>
      </c>
      <c r="N28" s="57">
        <v>0</v>
      </c>
      <c r="O28" s="57">
        <v>1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8">
        <v>0.5</v>
      </c>
      <c r="V28" s="58">
        <v>0.5</v>
      </c>
      <c r="W28" s="58">
        <v>1</v>
      </c>
      <c r="X28" s="58">
        <v>0.5</v>
      </c>
      <c r="Y28" s="1"/>
    </row>
    <row r="29" spans="1:25" x14ac:dyDescent="0.25">
      <c r="A29" s="1"/>
      <c r="B29" t="s">
        <v>92</v>
      </c>
      <c r="C29" s="1">
        <v>6</v>
      </c>
      <c r="D29" s="1">
        <v>19</v>
      </c>
      <c r="E29" s="1">
        <v>15</v>
      </c>
      <c r="F29" s="1">
        <v>2</v>
      </c>
      <c r="G29" s="1">
        <v>1</v>
      </c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3</v>
      </c>
      <c r="N29" s="1">
        <v>0</v>
      </c>
      <c r="O29" s="1">
        <v>4</v>
      </c>
      <c r="P29" s="1">
        <v>1</v>
      </c>
      <c r="Q29" s="1">
        <v>0</v>
      </c>
      <c r="R29" s="1">
        <v>0</v>
      </c>
      <c r="S29" s="2">
        <v>1</v>
      </c>
      <c r="T29" s="1">
        <v>0</v>
      </c>
      <c r="U29" s="8">
        <v>0.3125</v>
      </c>
      <c r="V29" s="8">
        <v>6.6666666666666666E-2</v>
      </c>
      <c r="W29" s="8">
        <v>0.37916666666666665</v>
      </c>
      <c r="X29" s="8">
        <v>6.6666666666666666E-2</v>
      </c>
      <c r="Y29" s="1"/>
    </row>
    <row r="30" spans="1:25" x14ac:dyDescent="0.25">
      <c r="A30" s="1"/>
      <c r="B30" t="s">
        <v>93</v>
      </c>
      <c r="C30" s="1">
        <v>4</v>
      </c>
      <c r="D30" s="1">
        <v>8</v>
      </c>
      <c r="E30" s="1">
        <v>6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3</v>
      </c>
      <c r="N30" s="1">
        <v>0</v>
      </c>
      <c r="O30" s="1">
        <v>2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8">
        <v>0.5</v>
      </c>
      <c r="V30" s="8">
        <v>0</v>
      </c>
      <c r="W30" s="8">
        <v>0.5</v>
      </c>
      <c r="X30" s="8">
        <v>0</v>
      </c>
      <c r="Y30" s="1"/>
    </row>
    <row r="31" spans="1:25" x14ac:dyDescent="0.25">
      <c r="A31" s="1"/>
      <c r="B31" t="s">
        <v>94</v>
      </c>
      <c r="C31" s="2">
        <v>7</v>
      </c>
      <c r="D31" s="2">
        <v>30</v>
      </c>
      <c r="E31" s="2">
        <v>26</v>
      </c>
      <c r="F31" s="2">
        <v>8</v>
      </c>
      <c r="G31" s="1">
        <v>8</v>
      </c>
      <c r="H31" s="1">
        <v>4</v>
      </c>
      <c r="I31" s="2">
        <v>4</v>
      </c>
      <c r="J31" s="1">
        <v>0</v>
      </c>
      <c r="K31" s="1">
        <v>0</v>
      </c>
      <c r="L31" s="1">
        <v>9</v>
      </c>
      <c r="M31" s="1">
        <v>4</v>
      </c>
      <c r="N31" s="1">
        <v>0</v>
      </c>
      <c r="O31" s="1">
        <v>5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8">
        <v>0.46153846153846156</v>
      </c>
      <c r="V31" s="8">
        <v>0.46153846153846156</v>
      </c>
      <c r="W31" s="8">
        <v>0.92307692307692313</v>
      </c>
      <c r="X31" s="8">
        <v>0.30769230769230771</v>
      </c>
      <c r="Y31" s="1"/>
    </row>
    <row r="32" spans="1:25" x14ac:dyDescent="0.25">
      <c r="A32" s="1"/>
      <c r="B32" s="72" t="s">
        <v>95</v>
      </c>
      <c r="C32" s="57">
        <v>2</v>
      </c>
      <c r="D32" s="57">
        <v>6</v>
      </c>
      <c r="E32" s="57">
        <v>4</v>
      </c>
      <c r="F32" s="57">
        <v>0</v>
      </c>
      <c r="G32" s="57">
        <v>2</v>
      </c>
      <c r="H32" s="57">
        <v>2</v>
      </c>
      <c r="I32" s="57">
        <v>0</v>
      </c>
      <c r="J32" s="57">
        <v>0</v>
      </c>
      <c r="K32" s="57">
        <v>0</v>
      </c>
      <c r="L32" s="57">
        <v>1</v>
      </c>
      <c r="M32" s="57">
        <v>2</v>
      </c>
      <c r="N32" s="57">
        <v>0</v>
      </c>
      <c r="O32" s="57">
        <v>0</v>
      </c>
      <c r="P32" s="57">
        <v>1</v>
      </c>
      <c r="Q32" s="57">
        <v>0</v>
      </c>
      <c r="R32" s="57">
        <v>0</v>
      </c>
      <c r="S32" s="57">
        <v>0</v>
      </c>
      <c r="T32" s="57">
        <v>0</v>
      </c>
      <c r="U32" s="58">
        <v>1</v>
      </c>
      <c r="V32" s="58">
        <v>0.5</v>
      </c>
      <c r="W32" s="58">
        <v>1.5</v>
      </c>
      <c r="X32" s="58">
        <v>0.5</v>
      </c>
      <c r="Y32" s="1"/>
    </row>
    <row r="33" spans="1:25" x14ac:dyDescent="0.25">
      <c r="A33" s="1"/>
      <c r="B33" s="72" t="s">
        <v>284</v>
      </c>
      <c r="C33" s="57">
        <v>3</v>
      </c>
      <c r="D33" s="57">
        <v>9</v>
      </c>
      <c r="E33" s="57">
        <v>4</v>
      </c>
      <c r="F33" s="57">
        <v>5</v>
      </c>
      <c r="G33" s="57">
        <v>3</v>
      </c>
      <c r="H33" s="57">
        <v>1</v>
      </c>
      <c r="I33" s="57">
        <v>2</v>
      </c>
      <c r="J33" s="57">
        <v>0</v>
      </c>
      <c r="K33" s="57">
        <v>0</v>
      </c>
      <c r="L33" s="57">
        <v>2</v>
      </c>
      <c r="M33" s="57">
        <v>5</v>
      </c>
      <c r="N33" s="57">
        <v>0</v>
      </c>
      <c r="O33" s="57">
        <v>0</v>
      </c>
      <c r="P33" s="57">
        <v>0</v>
      </c>
      <c r="Q33" s="57">
        <v>1</v>
      </c>
      <c r="R33" s="57">
        <v>0</v>
      </c>
      <c r="S33" s="57">
        <v>0</v>
      </c>
      <c r="T33" s="57">
        <v>0</v>
      </c>
      <c r="U33" s="58">
        <v>2</v>
      </c>
      <c r="V33" s="58">
        <v>1.25</v>
      </c>
      <c r="W33" s="58">
        <v>3.25</v>
      </c>
      <c r="X33" s="58">
        <v>0.75</v>
      </c>
      <c r="Y33" s="1"/>
    </row>
    <row r="34" spans="1:25" x14ac:dyDescent="0.25">
      <c r="A34" s="1"/>
      <c r="B34" s="12" t="s">
        <v>99</v>
      </c>
      <c r="C34" s="12">
        <f>SUM(C14:C33)</f>
        <v>84</v>
      </c>
      <c r="D34" s="12">
        <f t="shared" ref="D34:T34" si="0">SUM(D14:D33)</f>
        <v>263</v>
      </c>
      <c r="E34" s="12">
        <f t="shared" si="0"/>
        <v>218</v>
      </c>
      <c r="F34" s="12">
        <f t="shared" si="0"/>
        <v>60</v>
      </c>
      <c r="G34" s="12">
        <f t="shared" si="0"/>
        <v>64</v>
      </c>
      <c r="H34" s="12">
        <f t="shared" si="0"/>
        <v>38</v>
      </c>
      <c r="I34" s="12">
        <f t="shared" si="0"/>
        <v>23</v>
      </c>
      <c r="J34" s="12">
        <f t="shared" si="0"/>
        <v>3</v>
      </c>
      <c r="K34" s="12">
        <f t="shared" si="0"/>
        <v>2</v>
      </c>
      <c r="L34" s="12">
        <f t="shared" si="0"/>
        <v>49</v>
      </c>
      <c r="M34" s="12">
        <f t="shared" si="0"/>
        <v>43</v>
      </c>
      <c r="N34" s="12">
        <f t="shared" si="0"/>
        <v>1</v>
      </c>
      <c r="O34" s="12">
        <f t="shared" si="0"/>
        <v>37</v>
      </c>
      <c r="P34" s="12">
        <f t="shared" si="0"/>
        <v>4</v>
      </c>
      <c r="Q34" s="12">
        <f t="shared" si="0"/>
        <v>3</v>
      </c>
      <c r="R34" s="12">
        <f t="shared" si="0"/>
        <v>1</v>
      </c>
      <c r="S34" s="12">
        <f t="shared" si="0"/>
        <v>3</v>
      </c>
      <c r="T34" s="12">
        <f t="shared" si="0"/>
        <v>1</v>
      </c>
      <c r="U34" s="13">
        <f t="shared" ref="U34" si="1">(G34+M34+P34)/(E34+P34+N34)</f>
        <v>0.49775784753363228</v>
      </c>
      <c r="V34" s="13">
        <f t="shared" ref="V34" si="2">(H34+I34*2+J34*3+K34*4)/(E34)</f>
        <v>0.46330275229357798</v>
      </c>
      <c r="W34" s="13">
        <f t="shared" ref="W34" si="3">V34+U34</f>
        <v>0.96106059982721026</v>
      </c>
      <c r="X34" s="13">
        <f t="shared" ref="X34" si="4">G34/E34</f>
        <v>0.29357798165137616</v>
      </c>
    </row>
    <row r="35" spans="1:25" x14ac:dyDescent="0.25">
      <c r="A35" s="1"/>
      <c r="B35" s="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9"/>
      <c r="V35" s="9"/>
      <c r="W35" s="9"/>
      <c r="X35" s="9"/>
    </row>
    <row r="36" spans="1:25" x14ac:dyDescent="0.25">
      <c r="A36" s="1"/>
    </row>
    <row r="37" spans="1:25" x14ac:dyDescent="0.25">
      <c r="A37" s="2" t="s">
        <v>102</v>
      </c>
      <c r="B37" s="12" t="s">
        <v>61</v>
      </c>
      <c r="C37" s="12" t="s">
        <v>62</v>
      </c>
      <c r="D37" s="12" t="s">
        <v>63</v>
      </c>
      <c r="E37" s="12" t="s">
        <v>64</v>
      </c>
      <c r="F37" s="12" t="s">
        <v>65</v>
      </c>
      <c r="G37" s="12" t="s">
        <v>66</v>
      </c>
      <c r="H37" s="12" t="s">
        <v>67</v>
      </c>
      <c r="I37" s="12" t="s">
        <v>48</v>
      </c>
      <c r="J37" s="12" t="s">
        <v>68</v>
      </c>
      <c r="K37" s="12" t="s">
        <v>50</v>
      </c>
      <c r="L37" s="12" t="s">
        <v>52</v>
      </c>
      <c r="M37" s="12" t="s">
        <v>69</v>
      </c>
      <c r="N37" s="12" t="s">
        <v>97</v>
      </c>
      <c r="O37" s="12" t="s">
        <v>70</v>
      </c>
      <c r="P37" s="12" t="s">
        <v>71</v>
      </c>
      <c r="Q37" s="12" t="s">
        <v>72</v>
      </c>
      <c r="R37" s="12" t="s">
        <v>73</v>
      </c>
      <c r="T37" s="2"/>
      <c r="U37" s="2"/>
      <c r="V37" s="2"/>
      <c r="W37" s="2"/>
      <c r="X37" s="2"/>
    </row>
    <row r="38" spans="1:25" x14ac:dyDescent="0.25">
      <c r="B38" s="72" t="s">
        <v>74</v>
      </c>
      <c r="C38" s="70">
        <v>1</v>
      </c>
      <c r="D38" s="70">
        <v>0</v>
      </c>
      <c r="E38" s="70">
        <v>0</v>
      </c>
      <c r="F38" s="70">
        <v>2</v>
      </c>
      <c r="G38" s="70">
        <v>2</v>
      </c>
      <c r="H38" s="70">
        <v>2</v>
      </c>
      <c r="I38" s="70">
        <v>0</v>
      </c>
      <c r="J38" s="70">
        <v>5</v>
      </c>
      <c r="K38" s="70">
        <v>3</v>
      </c>
      <c r="L38" s="70">
        <v>0</v>
      </c>
      <c r="M38" s="70">
        <v>0</v>
      </c>
      <c r="N38" s="70">
        <v>1</v>
      </c>
      <c r="O38" s="70">
        <v>0</v>
      </c>
      <c r="P38" s="70">
        <v>0</v>
      </c>
      <c r="Q38" s="68">
        <v>9</v>
      </c>
      <c r="R38" s="68">
        <v>2.5</v>
      </c>
    </row>
    <row r="39" spans="1:25" x14ac:dyDescent="0.25">
      <c r="B39" s="72" t="s">
        <v>75</v>
      </c>
      <c r="C39" s="70">
        <v>1</v>
      </c>
      <c r="D39" s="70">
        <v>0</v>
      </c>
      <c r="E39" s="70">
        <v>0</v>
      </c>
      <c r="F39" s="70">
        <v>3</v>
      </c>
      <c r="G39" s="70">
        <v>0</v>
      </c>
      <c r="H39" s="70">
        <v>0</v>
      </c>
      <c r="I39" s="70">
        <v>0</v>
      </c>
      <c r="J39" s="70">
        <v>3</v>
      </c>
      <c r="K39" s="70">
        <v>2</v>
      </c>
      <c r="L39" s="70">
        <v>0</v>
      </c>
      <c r="M39" s="70">
        <v>1</v>
      </c>
      <c r="N39" s="70">
        <v>1</v>
      </c>
      <c r="O39" s="70">
        <v>0</v>
      </c>
      <c r="P39" s="70">
        <v>0</v>
      </c>
      <c r="Q39" s="68">
        <v>0</v>
      </c>
      <c r="R39" s="68">
        <v>0.66666666666666663</v>
      </c>
    </row>
    <row r="40" spans="1:25" x14ac:dyDescent="0.25">
      <c r="B40" s="72" t="s">
        <v>77</v>
      </c>
      <c r="C40" s="70">
        <v>2</v>
      </c>
      <c r="D40" s="70">
        <v>0</v>
      </c>
      <c r="E40" s="70">
        <v>0</v>
      </c>
      <c r="F40" s="70">
        <v>7</v>
      </c>
      <c r="G40" s="74">
        <v>4</v>
      </c>
      <c r="H40" s="74">
        <v>8</v>
      </c>
      <c r="I40" s="74">
        <v>0</v>
      </c>
      <c r="J40" s="70">
        <v>2</v>
      </c>
      <c r="K40" s="70">
        <v>6</v>
      </c>
      <c r="L40" s="70">
        <v>1</v>
      </c>
      <c r="M40" s="70">
        <v>0</v>
      </c>
      <c r="N40" s="70">
        <v>0</v>
      </c>
      <c r="O40" s="74">
        <v>0</v>
      </c>
      <c r="P40" s="70">
        <v>0</v>
      </c>
      <c r="Q40" s="68">
        <v>5.1428571428571432</v>
      </c>
      <c r="R40" s="68">
        <v>2</v>
      </c>
    </row>
    <row r="41" spans="1:25" x14ac:dyDescent="0.25">
      <c r="B41" s="72" t="s">
        <v>79</v>
      </c>
      <c r="C41" s="74">
        <v>3</v>
      </c>
      <c r="D41" s="74">
        <v>2</v>
      </c>
      <c r="E41" s="70">
        <v>0</v>
      </c>
      <c r="F41" s="99">
        <v>8.6666666666666661</v>
      </c>
      <c r="G41" s="70">
        <v>19</v>
      </c>
      <c r="H41" s="70">
        <v>19</v>
      </c>
      <c r="I41" s="70">
        <v>3</v>
      </c>
      <c r="J41" s="70">
        <v>9</v>
      </c>
      <c r="K41" s="70">
        <v>7</v>
      </c>
      <c r="L41" s="70">
        <v>1</v>
      </c>
      <c r="M41" s="70">
        <v>2</v>
      </c>
      <c r="N41" s="70">
        <v>0</v>
      </c>
      <c r="O41" s="70">
        <v>1</v>
      </c>
      <c r="P41" s="70">
        <v>0</v>
      </c>
      <c r="Q41" s="68">
        <v>19.730769230769234</v>
      </c>
      <c r="R41" s="68">
        <v>3</v>
      </c>
    </row>
    <row r="42" spans="1:25" x14ac:dyDescent="0.25">
      <c r="B42" s="72" t="s">
        <v>81</v>
      </c>
      <c r="C42" s="70">
        <v>2</v>
      </c>
      <c r="D42" s="74">
        <v>2</v>
      </c>
      <c r="E42" s="70">
        <v>0</v>
      </c>
      <c r="F42" s="70">
        <v>8</v>
      </c>
      <c r="G42" s="70">
        <v>5</v>
      </c>
      <c r="H42" s="70">
        <v>9</v>
      </c>
      <c r="I42" s="74">
        <v>0</v>
      </c>
      <c r="J42" s="70">
        <v>7</v>
      </c>
      <c r="K42" s="74">
        <v>2</v>
      </c>
      <c r="L42" s="74">
        <v>0</v>
      </c>
      <c r="M42" s="70">
        <v>1</v>
      </c>
      <c r="N42" s="70">
        <v>0</v>
      </c>
      <c r="O42" s="70">
        <v>1</v>
      </c>
      <c r="P42" s="70">
        <v>0</v>
      </c>
      <c r="Q42" s="68">
        <v>5.625</v>
      </c>
      <c r="R42" s="75">
        <v>1.375</v>
      </c>
    </row>
    <row r="43" spans="1:25" x14ac:dyDescent="0.25">
      <c r="B43" t="s">
        <v>87</v>
      </c>
      <c r="C43" s="11">
        <v>2</v>
      </c>
      <c r="D43" s="11">
        <v>0</v>
      </c>
      <c r="E43" s="11">
        <v>0</v>
      </c>
      <c r="F43" s="30">
        <v>4.6666666666666661</v>
      </c>
      <c r="G43" s="11">
        <v>4</v>
      </c>
      <c r="H43" s="11">
        <v>6</v>
      </c>
      <c r="I43" s="11">
        <v>0</v>
      </c>
      <c r="J43" s="11">
        <v>8</v>
      </c>
      <c r="K43" s="11">
        <v>3</v>
      </c>
      <c r="L43" s="11">
        <v>1</v>
      </c>
      <c r="M43" s="11">
        <v>0</v>
      </c>
      <c r="N43" s="11">
        <v>0</v>
      </c>
      <c r="O43" s="11">
        <v>0</v>
      </c>
      <c r="P43" s="11">
        <v>0</v>
      </c>
      <c r="Q43" s="17">
        <v>7.7142857142857153</v>
      </c>
      <c r="R43" s="17">
        <v>1.9285714285714288</v>
      </c>
    </row>
    <row r="44" spans="1:25" x14ac:dyDescent="0.25">
      <c r="B44" t="s">
        <v>89</v>
      </c>
      <c r="C44" s="11">
        <v>1</v>
      </c>
      <c r="D44" s="11">
        <v>0</v>
      </c>
      <c r="E44" s="11">
        <v>0</v>
      </c>
      <c r="F44" s="11">
        <v>1</v>
      </c>
      <c r="G44" s="11">
        <v>2</v>
      </c>
      <c r="H44" s="11">
        <v>1</v>
      </c>
      <c r="I44" s="11">
        <v>0</v>
      </c>
      <c r="J44" s="11">
        <v>1</v>
      </c>
      <c r="K44" s="11">
        <v>2</v>
      </c>
      <c r="L44" s="11">
        <v>2</v>
      </c>
      <c r="M44" s="11">
        <v>0</v>
      </c>
      <c r="N44" s="11">
        <v>0</v>
      </c>
      <c r="O44" s="11">
        <v>0</v>
      </c>
      <c r="P44" s="11">
        <v>0</v>
      </c>
      <c r="Q44" s="17">
        <v>18</v>
      </c>
      <c r="R44" s="17">
        <v>3</v>
      </c>
    </row>
    <row r="45" spans="1:25" x14ac:dyDescent="0.25">
      <c r="B45" t="s">
        <v>90</v>
      </c>
      <c r="C45" s="11">
        <v>2</v>
      </c>
      <c r="D45" s="2">
        <v>2</v>
      </c>
      <c r="E45" s="11">
        <v>0</v>
      </c>
      <c r="F45" s="11">
        <v>8</v>
      </c>
      <c r="G45" s="2">
        <v>4</v>
      </c>
      <c r="H45" s="11">
        <v>13</v>
      </c>
      <c r="I45" s="2">
        <v>0</v>
      </c>
      <c r="J45" s="2">
        <v>10</v>
      </c>
      <c r="K45" s="2">
        <v>2</v>
      </c>
      <c r="L45" s="11">
        <v>3</v>
      </c>
      <c r="M45" s="11">
        <v>0</v>
      </c>
      <c r="N45" s="11">
        <v>0</v>
      </c>
      <c r="O45" s="11">
        <v>1</v>
      </c>
      <c r="P45" s="11">
        <v>0</v>
      </c>
      <c r="Q45" s="10">
        <v>4.5</v>
      </c>
      <c r="R45" s="17">
        <v>1.875</v>
      </c>
    </row>
    <row r="46" spans="1:25" x14ac:dyDescent="0.25">
      <c r="B46" t="s">
        <v>91</v>
      </c>
      <c r="C46" s="2">
        <v>3</v>
      </c>
      <c r="D46" s="11">
        <v>1</v>
      </c>
      <c r="E46" s="11">
        <v>0</v>
      </c>
      <c r="F46" s="30">
        <v>6.6666666666666661</v>
      </c>
      <c r="G46" s="11">
        <v>12</v>
      </c>
      <c r="H46" s="11">
        <v>11</v>
      </c>
      <c r="I46" s="11">
        <v>1</v>
      </c>
      <c r="J46" s="11">
        <v>9</v>
      </c>
      <c r="K46" s="11">
        <v>5</v>
      </c>
      <c r="L46" s="2">
        <v>0</v>
      </c>
      <c r="M46" s="11">
        <v>0</v>
      </c>
      <c r="N46" s="11">
        <v>0</v>
      </c>
      <c r="O46" s="2">
        <v>0</v>
      </c>
      <c r="P46" s="11">
        <v>0</v>
      </c>
      <c r="Q46" s="17">
        <v>16.200000000000003</v>
      </c>
      <c r="R46" s="17">
        <v>2.4000000000000004</v>
      </c>
    </row>
    <row r="47" spans="1:25" x14ac:dyDescent="0.25">
      <c r="B47" t="s">
        <v>94</v>
      </c>
      <c r="C47" s="11">
        <v>1</v>
      </c>
      <c r="D47" s="11">
        <v>0</v>
      </c>
      <c r="E47" s="11">
        <v>0</v>
      </c>
      <c r="F47" s="11">
        <v>1</v>
      </c>
      <c r="G47" s="11">
        <v>0</v>
      </c>
      <c r="H47" s="11">
        <v>0</v>
      </c>
      <c r="I47" s="11">
        <v>0</v>
      </c>
      <c r="J47" s="11">
        <v>1</v>
      </c>
      <c r="K47" s="11">
        <v>1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7">
        <v>0</v>
      </c>
      <c r="R47" s="17">
        <v>1</v>
      </c>
    </row>
    <row r="48" spans="1:25" x14ac:dyDescent="0.25">
      <c r="B48" s="72" t="s">
        <v>95</v>
      </c>
      <c r="C48" s="70">
        <v>1</v>
      </c>
      <c r="D48" s="70">
        <v>0</v>
      </c>
      <c r="E48" s="70">
        <v>0</v>
      </c>
      <c r="F48" s="70">
        <v>3</v>
      </c>
      <c r="G48" s="70">
        <v>3</v>
      </c>
      <c r="H48" s="70">
        <v>3</v>
      </c>
      <c r="I48" s="70">
        <v>0</v>
      </c>
      <c r="J48" s="70">
        <v>2</v>
      </c>
      <c r="K48" s="70">
        <v>4</v>
      </c>
      <c r="L48" s="70">
        <v>0</v>
      </c>
      <c r="M48" s="70">
        <v>0</v>
      </c>
      <c r="N48" s="70">
        <v>1</v>
      </c>
      <c r="O48" s="70">
        <v>0</v>
      </c>
      <c r="P48" s="70">
        <v>0</v>
      </c>
      <c r="Q48" s="68">
        <v>9</v>
      </c>
      <c r="R48" s="68">
        <v>2.3333333333333335</v>
      </c>
    </row>
    <row r="49" spans="2:18" x14ac:dyDescent="0.25">
      <c r="B49" s="12" t="s">
        <v>99</v>
      </c>
      <c r="C49" s="12">
        <v>19</v>
      </c>
      <c r="D49" s="12">
        <v>7</v>
      </c>
      <c r="E49" s="12">
        <v>0</v>
      </c>
      <c r="F49" s="12">
        <v>52.999999999999993</v>
      </c>
      <c r="G49" s="12">
        <v>55</v>
      </c>
      <c r="H49" s="12">
        <v>72</v>
      </c>
      <c r="I49" s="12">
        <v>4</v>
      </c>
      <c r="J49" s="12">
        <v>57</v>
      </c>
      <c r="K49" s="12">
        <v>37</v>
      </c>
      <c r="L49" s="12">
        <v>8</v>
      </c>
      <c r="M49" s="12">
        <v>4</v>
      </c>
      <c r="N49" s="12">
        <v>3</v>
      </c>
      <c r="O49" s="12">
        <v>3</v>
      </c>
      <c r="P49" s="12">
        <v>0</v>
      </c>
      <c r="Q49" s="13">
        <v>9.3396226415094343</v>
      </c>
      <c r="R49" s="13">
        <v>2.0566037735849059</v>
      </c>
    </row>
  </sheetData>
  <sortState xmlns:xlrd2="http://schemas.microsoft.com/office/spreadsheetml/2017/richdata2" ref="B38:R48">
    <sortCondition ref="B38:B48"/>
  </sortState>
  <pageMargins left="0.70866141732283472" right="0.70866141732283472" top="0.74803149606299213" bottom="0.74803149606299213" header="0.31496062992125984" footer="0.31496062992125984"/>
  <pageSetup scale="69" orientation="landscape" horizontalDpi="4294967293" verticalDpi="0" r:id="rId1"/>
  <ignoredErrors>
    <ignoredError sqref="C4:C7 F9:F10 G6:G7 K4 K6 K9:K10 C8:C10 G8:G9 F4" twoDigitTextYear="1"/>
    <ignoredError sqref="D4:D7 D8:D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F8E3F-738B-4E0D-A9A8-4FC3D75C1D1D}">
  <sheetPr>
    <pageSetUpPr fitToPage="1"/>
  </sheetPr>
  <dimension ref="A1:AH113"/>
  <sheetViews>
    <sheetView showGridLines="0" workbookViewId="0">
      <selection activeCell="A2" sqref="A2"/>
    </sheetView>
  </sheetViews>
  <sheetFormatPr defaultRowHeight="15" x14ac:dyDescent="0.25"/>
  <cols>
    <col min="1" max="1" width="21.140625" customWidth="1"/>
    <col min="2" max="2" width="17.5703125" style="1" bestFit="1" customWidth="1"/>
    <col min="3" max="3" width="7.140625" bestFit="1" customWidth="1"/>
    <col min="4" max="4" width="6.7109375" bestFit="1" customWidth="1"/>
    <col min="5" max="5" width="5.28515625" bestFit="1" customWidth="1"/>
    <col min="6" max="6" width="7.28515625" bestFit="1" customWidth="1"/>
    <col min="7" max="7" width="5.85546875" bestFit="1" customWidth="1"/>
    <col min="8" max="8" width="4.42578125" bestFit="1" customWidth="1"/>
    <col min="9" max="9" width="4" bestFit="1" customWidth="1"/>
    <col min="10" max="10" width="4.85546875" bestFit="1" customWidth="1"/>
    <col min="11" max="11" width="6.85546875" bestFit="1" customWidth="1"/>
    <col min="12" max="12" width="7.5703125" customWidth="1"/>
    <col min="13" max="13" width="4.140625" bestFit="1" customWidth="1"/>
    <col min="14" max="14" width="5.28515625" bestFit="1" customWidth="1"/>
    <col min="15" max="16" width="4.5703125" bestFit="1" customWidth="1"/>
    <col min="17" max="17" width="6.5703125" bestFit="1" customWidth="1"/>
    <col min="18" max="18" width="6" bestFit="1" customWidth="1"/>
    <col min="19" max="19" width="4.42578125" customWidth="1"/>
    <col min="20" max="20" width="4.5703125" customWidth="1"/>
    <col min="21" max="24" width="6.7109375" customWidth="1"/>
  </cols>
  <sheetData>
    <row r="1" spans="1:24" ht="18.75" x14ac:dyDescent="0.3">
      <c r="A1" s="22" t="s">
        <v>104</v>
      </c>
    </row>
    <row r="2" spans="1:24" x14ac:dyDescent="0.25">
      <c r="A2" s="2"/>
      <c r="B2" s="19"/>
      <c r="C2" s="18"/>
      <c r="D2" s="18"/>
      <c r="E2" s="18"/>
      <c r="F2" s="18"/>
      <c r="G2" s="18"/>
      <c r="H2" s="18"/>
      <c r="I2" s="18"/>
      <c r="J2" s="18"/>
      <c r="K2" s="18"/>
    </row>
    <row r="3" spans="1:24" x14ac:dyDescent="0.25">
      <c r="A3" s="19"/>
      <c r="B3" s="12" t="s">
        <v>1</v>
      </c>
      <c r="C3" s="12" t="s">
        <v>0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113</v>
      </c>
      <c r="K3" s="12" t="s">
        <v>8</v>
      </c>
      <c r="L3" s="12" t="s">
        <v>9</v>
      </c>
    </row>
    <row r="4" spans="1:24" x14ac:dyDescent="0.25">
      <c r="A4" s="3" t="s">
        <v>10</v>
      </c>
      <c r="B4" s="46" t="s">
        <v>11</v>
      </c>
      <c r="C4" s="47" t="s">
        <v>148</v>
      </c>
      <c r="D4" s="48" t="s">
        <v>120</v>
      </c>
      <c r="E4" s="49" t="s">
        <v>26</v>
      </c>
      <c r="F4" s="40" t="s">
        <v>115</v>
      </c>
      <c r="G4" s="40" t="s">
        <v>116</v>
      </c>
      <c r="H4" s="40">
        <v>118</v>
      </c>
      <c r="I4" s="11">
        <v>90</v>
      </c>
      <c r="J4" s="11">
        <f>H4-I4</f>
        <v>28</v>
      </c>
      <c r="K4" s="40" t="s">
        <v>117</v>
      </c>
      <c r="L4" s="11" t="s">
        <v>36</v>
      </c>
    </row>
    <row r="5" spans="1:24" x14ac:dyDescent="0.25">
      <c r="B5" s="5" t="s">
        <v>38</v>
      </c>
      <c r="C5" s="4" t="s">
        <v>125</v>
      </c>
      <c r="D5" s="41" t="s">
        <v>127</v>
      </c>
      <c r="E5" s="42">
        <v>3.5</v>
      </c>
      <c r="F5" s="4" t="s">
        <v>129</v>
      </c>
      <c r="G5" s="4" t="s">
        <v>131</v>
      </c>
      <c r="H5" s="4">
        <v>105</v>
      </c>
      <c r="I5" s="1">
        <v>134</v>
      </c>
      <c r="J5" s="1">
        <f>H5-I5</f>
        <v>-29</v>
      </c>
      <c r="K5" s="4" t="s">
        <v>133</v>
      </c>
      <c r="L5" s="1" t="s">
        <v>37</v>
      </c>
    </row>
    <row r="6" spans="1:24" x14ac:dyDescent="0.25">
      <c r="B6" s="5" t="s">
        <v>12</v>
      </c>
      <c r="C6" s="4" t="s">
        <v>126</v>
      </c>
      <c r="D6" s="41" t="s">
        <v>128</v>
      </c>
      <c r="E6" s="4">
        <v>6</v>
      </c>
      <c r="F6" s="4" t="s">
        <v>130</v>
      </c>
      <c r="G6" s="4" t="s">
        <v>132</v>
      </c>
      <c r="H6" s="4">
        <v>92</v>
      </c>
      <c r="I6" s="1">
        <v>163</v>
      </c>
      <c r="J6" s="1">
        <f>H6-I6</f>
        <v>-71</v>
      </c>
      <c r="K6" s="4" t="s">
        <v>134</v>
      </c>
      <c r="L6" s="1" t="s">
        <v>33</v>
      </c>
    </row>
    <row r="7" spans="1:24" x14ac:dyDescent="0.25">
      <c r="B7" s="5"/>
      <c r="C7" s="1"/>
      <c r="D7" s="1"/>
      <c r="E7" s="43"/>
      <c r="F7" s="1"/>
      <c r="G7" s="1"/>
      <c r="H7" s="1"/>
      <c r="I7" s="1"/>
      <c r="J7" s="1"/>
      <c r="K7" s="1"/>
      <c r="L7" s="1"/>
    </row>
    <row r="8" spans="1:24" x14ac:dyDescent="0.25">
      <c r="A8" s="3" t="s">
        <v>13</v>
      </c>
      <c r="B8" s="5" t="s">
        <v>16</v>
      </c>
      <c r="C8" s="1" t="s">
        <v>137</v>
      </c>
      <c r="D8" s="41">
        <v>1</v>
      </c>
      <c r="E8" s="42" t="s">
        <v>26</v>
      </c>
      <c r="F8" s="1" t="s">
        <v>146</v>
      </c>
      <c r="G8" s="4" t="s">
        <v>20</v>
      </c>
      <c r="H8" s="4">
        <v>164</v>
      </c>
      <c r="I8" s="1">
        <v>78</v>
      </c>
      <c r="J8" s="1">
        <f>H8-I8</f>
        <v>86</v>
      </c>
      <c r="K8" s="4" t="s">
        <v>121</v>
      </c>
      <c r="L8" s="1" t="s">
        <v>140</v>
      </c>
    </row>
    <row r="9" spans="1:24" x14ac:dyDescent="0.25">
      <c r="A9" s="1"/>
      <c r="B9" s="5" t="s">
        <v>14</v>
      </c>
      <c r="C9" s="4" t="s">
        <v>135</v>
      </c>
      <c r="D9" s="41" t="s">
        <v>136</v>
      </c>
      <c r="E9" s="4">
        <v>6</v>
      </c>
      <c r="F9" s="4" t="s">
        <v>138</v>
      </c>
      <c r="G9" s="4" t="s">
        <v>114</v>
      </c>
      <c r="H9" s="4">
        <v>105</v>
      </c>
      <c r="I9" s="1">
        <v>98</v>
      </c>
      <c r="J9" s="1">
        <f>H9-I9</f>
        <v>7</v>
      </c>
      <c r="K9" s="4" t="s">
        <v>139</v>
      </c>
      <c r="L9" s="1" t="s">
        <v>34</v>
      </c>
    </row>
    <row r="10" spans="1:24" x14ac:dyDescent="0.25">
      <c r="A10" s="1"/>
      <c r="B10" s="5" t="s">
        <v>15</v>
      </c>
      <c r="C10" s="4" t="s">
        <v>119</v>
      </c>
      <c r="D10" s="41" t="s">
        <v>141</v>
      </c>
      <c r="E10" s="4">
        <v>9</v>
      </c>
      <c r="F10" s="44" t="s">
        <v>18</v>
      </c>
      <c r="G10" s="4" t="s">
        <v>122</v>
      </c>
      <c r="H10" s="4">
        <v>87</v>
      </c>
      <c r="I10" s="1">
        <v>106</v>
      </c>
      <c r="J10" s="1">
        <f>H10-I10</f>
        <v>-19</v>
      </c>
      <c r="K10" s="4" t="s">
        <v>123</v>
      </c>
      <c r="L10" s="1" t="s">
        <v>124</v>
      </c>
    </row>
    <row r="11" spans="1:24" x14ac:dyDescent="0.25">
      <c r="A11" s="2"/>
    </row>
    <row r="12" spans="1:24" x14ac:dyDescent="0.25">
      <c r="A12" s="2"/>
    </row>
    <row r="13" spans="1:24" x14ac:dyDescent="0.25">
      <c r="A13" s="2" t="s">
        <v>212</v>
      </c>
      <c r="B13" s="12" t="s">
        <v>39</v>
      </c>
      <c r="C13" s="12" t="s">
        <v>40</v>
      </c>
      <c r="D13" s="12" t="s">
        <v>41</v>
      </c>
      <c r="E13" s="12" t="s">
        <v>42</v>
      </c>
      <c r="F13" s="12" t="s">
        <v>43</v>
      </c>
      <c r="G13" s="12" t="s">
        <v>44</v>
      </c>
      <c r="H13" s="12" t="s">
        <v>45</v>
      </c>
      <c r="I13" s="12" t="s">
        <v>46</v>
      </c>
      <c r="J13" s="12" t="s">
        <v>47</v>
      </c>
      <c r="K13" s="12" t="s">
        <v>48</v>
      </c>
      <c r="L13" s="12" t="s">
        <v>49</v>
      </c>
      <c r="M13" s="12" t="s">
        <v>50</v>
      </c>
      <c r="N13" s="12" t="s">
        <v>51</v>
      </c>
      <c r="O13" s="12" t="s">
        <v>68</v>
      </c>
      <c r="P13" s="12" t="s">
        <v>52</v>
      </c>
      <c r="Q13" s="12" t="s">
        <v>53</v>
      </c>
      <c r="R13" s="12" t="s">
        <v>54</v>
      </c>
      <c r="S13" s="12" t="s">
        <v>55</v>
      </c>
      <c r="T13" s="12" t="s">
        <v>56</v>
      </c>
      <c r="U13" s="12" t="s">
        <v>57</v>
      </c>
      <c r="V13" s="12" t="s">
        <v>58</v>
      </c>
      <c r="W13" s="12" t="s">
        <v>59</v>
      </c>
      <c r="X13" s="12" t="s">
        <v>60</v>
      </c>
    </row>
    <row r="14" spans="1:24" x14ac:dyDescent="0.25">
      <c r="B14" s="76" t="s">
        <v>74</v>
      </c>
      <c r="C14" s="57">
        <v>4</v>
      </c>
      <c r="D14" s="57">
        <v>14</v>
      </c>
      <c r="E14" s="57">
        <v>14</v>
      </c>
      <c r="F14" s="57">
        <v>3</v>
      </c>
      <c r="G14" s="74">
        <v>6</v>
      </c>
      <c r="H14" s="74">
        <v>5</v>
      </c>
      <c r="I14" s="57">
        <v>0</v>
      </c>
      <c r="J14" s="57">
        <v>0</v>
      </c>
      <c r="K14" s="74">
        <v>1</v>
      </c>
      <c r="L14" s="57">
        <v>3</v>
      </c>
      <c r="M14" s="57">
        <v>0</v>
      </c>
      <c r="N14" s="57">
        <v>0</v>
      </c>
      <c r="O14" s="57">
        <v>2</v>
      </c>
      <c r="P14" s="70">
        <v>1</v>
      </c>
      <c r="Q14" s="70">
        <v>0</v>
      </c>
      <c r="R14" s="70">
        <v>0</v>
      </c>
      <c r="S14" s="70">
        <v>1</v>
      </c>
      <c r="T14" s="70">
        <v>0</v>
      </c>
      <c r="U14" s="68">
        <f t="shared" ref="U14:U27" si="0">(G14+M14+P14)/(E14+P14+N14)</f>
        <v>0.46666666666666667</v>
      </c>
      <c r="V14" s="75">
        <f t="shared" ref="V14:V27" si="1">(H14+I14*2+J14*3+K14*4)/(E14)</f>
        <v>0.6428571428571429</v>
      </c>
      <c r="W14" s="75">
        <f t="shared" ref="W14:W27" si="2">V14+U14</f>
        <v>1.1095238095238096</v>
      </c>
      <c r="X14" s="75">
        <f t="shared" ref="X14:X27" si="3">G14/E14</f>
        <v>0.42857142857142855</v>
      </c>
    </row>
    <row r="15" spans="1:24" x14ac:dyDescent="0.25">
      <c r="B15" s="76" t="s">
        <v>75</v>
      </c>
      <c r="C15" s="70">
        <v>3</v>
      </c>
      <c r="D15" s="70">
        <v>11</v>
      </c>
      <c r="E15" s="70">
        <v>9</v>
      </c>
      <c r="F15" s="70">
        <v>2</v>
      </c>
      <c r="G15" s="70">
        <v>2</v>
      </c>
      <c r="H15" s="70">
        <v>1</v>
      </c>
      <c r="I15" s="70">
        <v>1</v>
      </c>
      <c r="J15" s="70">
        <v>0</v>
      </c>
      <c r="K15" s="70">
        <v>0</v>
      </c>
      <c r="L15" s="70">
        <v>1</v>
      </c>
      <c r="M15" s="70">
        <v>2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68">
        <f t="shared" si="0"/>
        <v>0.44444444444444442</v>
      </c>
      <c r="V15" s="68">
        <f t="shared" si="1"/>
        <v>0.33333333333333331</v>
      </c>
      <c r="W15" s="68">
        <f t="shared" si="2"/>
        <v>0.77777777777777768</v>
      </c>
      <c r="X15" s="68">
        <f t="shared" si="3"/>
        <v>0.22222222222222221</v>
      </c>
    </row>
    <row r="16" spans="1:24" x14ac:dyDescent="0.25">
      <c r="B16" s="76" t="s">
        <v>76</v>
      </c>
      <c r="C16" s="74">
        <v>5</v>
      </c>
      <c r="D16" s="74">
        <v>21</v>
      </c>
      <c r="E16" s="74">
        <v>15</v>
      </c>
      <c r="F16" s="74">
        <v>4</v>
      </c>
      <c r="G16" s="74">
        <v>6</v>
      </c>
      <c r="H16" s="74">
        <v>5</v>
      </c>
      <c r="I16" s="70">
        <v>0</v>
      </c>
      <c r="J16" s="70">
        <v>0</v>
      </c>
      <c r="K16" s="70">
        <v>0</v>
      </c>
      <c r="L16" s="70">
        <v>3</v>
      </c>
      <c r="M16" s="74">
        <v>6</v>
      </c>
      <c r="N16" s="70">
        <v>1</v>
      </c>
      <c r="O16" s="74">
        <v>0</v>
      </c>
      <c r="P16" s="70">
        <v>0</v>
      </c>
      <c r="Q16" s="70">
        <v>0</v>
      </c>
      <c r="R16" s="70">
        <v>0</v>
      </c>
      <c r="S16" s="74">
        <v>4</v>
      </c>
      <c r="T16" s="70">
        <v>0</v>
      </c>
      <c r="U16" s="75">
        <f t="shared" si="0"/>
        <v>0.75</v>
      </c>
      <c r="V16" s="68">
        <f t="shared" si="1"/>
        <v>0.33333333333333331</v>
      </c>
      <c r="W16" s="68">
        <f t="shared" si="2"/>
        <v>1.0833333333333333</v>
      </c>
      <c r="X16" s="68">
        <f t="shared" si="3"/>
        <v>0.4</v>
      </c>
    </row>
    <row r="17" spans="2:34" x14ac:dyDescent="0.25">
      <c r="B17" s="5" t="s">
        <v>78</v>
      </c>
      <c r="C17" s="11">
        <v>2</v>
      </c>
      <c r="D17" s="11">
        <v>6</v>
      </c>
      <c r="E17" s="11">
        <v>5</v>
      </c>
      <c r="F17" s="11">
        <v>2</v>
      </c>
      <c r="G17" s="11">
        <v>2</v>
      </c>
      <c r="H17" s="11">
        <v>0</v>
      </c>
      <c r="I17" s="11">
        <v>1</v>
      </c>
      <c r="J17" s="11">
        <v>1</v>
      </c>
      <c r="K17" s="11">
        <v>0</v>
      </c>
      <c r="L17" s="11">
        <v>1</v>
      </c>
      <c r="M17" s="11">
        <v>1</v>
      </c>
      <c r="N17" s="11">
        <v>0</v>
      </c>
      <c r="O17" s="11">
        <v>1</v>
      </c>
      <c r="P17" s="11">
        <v>1</v>
      </c>
      <c r="Q17" s="11">
        <v>0</v>
      </c>
      <c r="R17" s="11">
        <v>0</v>
      </c>
      <c r="S17" s="11">
        <v>0</v>
      </c>
      <c r="T17" s="11">
        <v>0</v>
      </c>
      <c r="U17" s="17">
        <f t="shared" si="0"/>
        <v>0.66666666666666663</v>
      </c>
      <c r="V17" s="17">
        <f t="shared" si="1"/>
        <v>1</v>
      </c>
      <c r="W17" s="17">
        <f t="shared" si="2"/>
        <v>1.6666666666666665</v>
      </c>
      <c r="X17" s="17">
        <f t="shared" si="3"/>
        <v>0.4</v>
      </c>
    </row>
    <row r="18" spans="2:34" x14ac:dyDescent="0.25">
      <c r="B18" s="5" t="s">
        <v>106</v>
      </c>
      <c r="C18" s="11">
        <v>1</v>
      </c>
      <c r="D18" s="11">
        <v>1</v>
      </c>
      <c r="E18" s="11">
        <v>1</v>
      </c>
      <c r="F18" s="11">
        <v>0</v>
      </c>
      <c r="G18" s="11">
        <v>1</v>
      </c>
      <c r="H18" s="11">
        <v>1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7">
        <f t="shared" si="0"/>
        <v>1</v>
      </c>
      <c r="V18" s="17">
        <f t="shared" si="1"/>
        <v>1</v>
      </c>
      <c r="W18" s="17">
        <f t="shared" si="2"/>
        <v>2</v>
      </c>
      <c r="X18" s="17">
        <f t="shared" si="3"/>
        <v>1</v>
      </c>
      <c r="Y18" s="1"/>
      <c r="Z18" s="1"/>
    </row>
    <row r="19" spans="2:34" x14ac:dyDescent="0.25">
      <c r="B19" s="5" t="s">
        <v>82</v>
      </c>
      <c r="C19" s="1">
        <v>4</v>
      </c>
      <c r="D19" s="1">
        <v>14</v>
      </c>
      <c r="E19" s="1">
        <v>10</v>
      </c>
      <c r="F19" s="2">
        <v>4</v>
      </c>
      <c r="G19" s="1">
        <v>5</v>
      </c>
      <c r="H19" s="1">
        <v>3</v>
      </c>
      <c r="I19" s="1">
        <v>0</v>
      </c>
      <c r="J19" s="1">
        <v>0</v>
      </c>
      <c r="K19" s="1">
        <v>0</v>
      </c>
      <c r="L19" s="2">
        <v>7</v>
      </c>
      <c r="M19" s="1">
        <v>1</v>
      </c>
      <c r="N19" s="1">
        <v>0</v>
      </c>
      <c r="O19" s="1">
        <v>2</v>
      </c>
      <c r="P19" s="1">
        <v>1</v>
      </c>
      <c r="Q19" s="1">
        <v>0</v>
      </c>
      <c r="R19" s="1">
        <v>0</v>
      </c>
      <c r="S19" s="2">
        <v>4</v>
      </c>
      <c r="T19" s="1">
        <v>0</v>
      </c>
      <c r="U19" s="17">
        <f t="shared" si="0"/>
        <v>0.63636363636363635</v>
      </c>
      <c r="V19" s="17">
        <f t="shared" si="1"/>
        <v>0.3</v>
      </c>
      <c r="W19" s="17">
        <f t="shared" si="2"/>
        <v>0.93636363636363629</v>
      </c>
      <c r="X19" s="17">
        <f t="shared" si="3"/>
        <v>0.5</v>
      </c>
      <c r="Y19" s="1"/>
      <c r="Z19" s="1"/>
      <c r="AA19" s="1"/>
    </row>
    <row r="20" spans="2:34" x14ac:dyDescent="0.25">
      <c r="B20" s="76" t="s">
        <v>100</v>
      </c>
      <c r="C20" s="74">
        <v>5</v>
      </c>
      <c r="D20" s="57">
        <v>17</v>
      </c>
      <c r="E20" s="74">
        <v>15</v>
      </c>
      <c r="F20" s="74">
        <v>4</v>
      </c>
      <c r="G20" s="74">
        <v>6</v>
      </c>
      <c r="H20" s="57">
        <v>4</v>
      </c>
      <c r="I20" s="74">
        <v>2</v>
      </c>
      <c r="J20" s="57">
        <v>0</v>
      </c>
      <c r="K20" s="57">
        <v>0</v>
      </c>
      <c r="L20" s="57">
        <v>5</v>
      </c>
      <c r="M20" s="57">
        <v>2</v>
      </c>
      <c r="N20" s="57">
        <v>0</v>
      </c>
      <c r="O20" s="57">
        <v>1</v>
      </c>
      <c r="P20" s="57">
        <v>0</v>
      </c>
      <c r="Q20" s="57">
        <v>0</v>
      </c>
      <c r="R20" s="57">
        <v>0</v>
      </c>
      <c r="S20" s="57">
        <v>0</v>
      </c>
      <c r="T20" s="57">
        <v>1</v>
      </c>
      <c r="U20" s="68">
        <f t="shared" si="0"/>
        <v>0.53333333333333333</v>
      </c>
      <c r="V20" s="68">
        <f t="shared" si="1"/>
        <v>0.53333333333333333</v>
      </c>
      <c r="W20" s="68">
        <f t="shared" si="2"/>
        <v>1.0666666666666667</v>
      </c>
      <c r="X20" s="68">
        <f t="shared" si="3"/>
        <v>0.4</v>
      </c>
      <c r="Y20" s="1"/>
      <c r="Z20" s="1"/>
      <c r="AA20" s="1"/>
      <c r="AB20" s="1"/>
    </row>
    <row r="21" spans="2:34" x14ac:dyDescent="0.25">
      <c r="B21" s="76" t="s">
        <v>83</v>
      </c>
      <c r="C21" s="57">
        <v>4</v>
      </c>
      <c r="D21" s="57">
        <v>11</v>
      </c>
      <c r="E21" s="57">
        <v>8</v>
      </c>
      <c r="F21" s="57">
        <v>2</v>
      </c>
      <c r="G21" s="57">
        <v>2</v>
      </c>
      <c r="H21" s="57">
        <v>1</v>
      </c>
      <c r="I21" s="57">
        <v>1</v>
      </c>
      <c r="J21" s="57">
        <v>0</v>
      </c>
      <c r="K21" s="57">
        <v>0</v>
      </c>
      <c r="L21" s="57">
        <v>1</v>
      </c>
      <c r="M21" s="57">
        <v>3</v>
      </c>
      <c r="N21" s="57">
        <v>0</v>
      </c>
      <c r="O21" s="57">
        <v>1</v>
      </c>
      <c r="P21" s="57">
        <v>1</v>
      </c>
      <c r="Q21" s="57">
        <v>0</v>
      </c>
      <c r="R21" s="57">
        <v>0</v>
      </c>
      <c r="S21" s="57">
        <v>1</v>
      </c>
      <c r="T21" s="57">
        <v>0</v>
      </c>
      <c r="U21" s="68">
        <f t="shared" si="0"/>
        <v>0.66666666666666663</v>
      </c>
      <c r="V21" s="68">
        <f t="shared" si="1"/>
        <v>0.375</v>
      </c>
      <c r="W21" s="68">
        <f t="shared" si="2"/>
        <v>1.0416666666666665</v>
      </c>
      <c r="X21" s="68">
        <f t="shared" si="3"/>
        <v>0.25</v>
      </c>
      <c r="Y21" s="1"/>
      <c r="Z21" s="1"/>
      <c r="AA21" s="1"/>
      <c r="AB21" s="1"/>
    </row>
    <row r="22" spans="2:34" x14ac:dyDescent="0.25">
      <c r="B22" s="76" t="s">
        <v>84</v>
      </c>
      <c r="C22" s="57">
        <v>1</v>
      </c>
      <c r="D22" s="57">
        <v>4</v>
      </c>
      <c r="E22" s="57">
        <v>4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2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8">
        <f t="shared" si="0"/>
        <v>0</v>
      </c>
      <c r="V22" s="68">
        <f t="shared" si="1"/>
        <v>0</v>
      </c>
      <c r="W22" s="68">
        <f t="shared" si="2"/>
        <v>0</v>
      </c>
      <c r="X22" s="68">
        <f t="shared" si="3"/>
        <v>0</v>
      </c>
      <c r="Y22" s="1"/>
      <c r="Z22" s="1"/>
      <c r="AA22" s="1"/>
      <c r="AB22" s="1"/>
    </row>
    <row r="23" spans="2:34" x14ac:dyDescent="0.25">
      <c r="B23" s="5" t="s">
        <v>85</v>
      </c>
      <c r="C23" s="1">
        <v>4</v>
      </c>
      <c r="D23" s="1">
        <v>11</v>
      </c>
      <c r="E23" s="1">
        <v>10</v>
      </c>
      <c r="F23" s="1">
        <v>2</v>
      </c>
      <c r="G23" s="1">
        <v>2</v>
      </c>
      <c r="H23" s="1">
        <v>2</v>
      </c>
      <c r="I23" s="1">
        <v>0</v>
      </c>
      <c r="J23" s="1">
        <v>0</v>
      </c>
      <c r="K23" s="1">
        <v>0</v>
      </c>
      <c r="L23" s="1">
        <v>2</v>
      </c>
      <c r="M23" s="1">
        <v>1</v>
      </c>
      <c r="N23" s="1">
        <v>0</v>
      </c>
      <c r="O23" s="1">
        <v>2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7">
        <f t="shared" si="0"/>
        <v>0.3</v>
      </c>
      <c r="V23" s="17">
        <f t="shared" si="1"/>
        <v>0.2</v>
      </c>
      <c r="W23" s="17">
        <f t="shared" si="2"/>
        <v>0.5</v>
      </c>
      <c r="X23" s="17">
        <f t="shared" si="3"/>
        <v>0.2</v>
      </c>
      <c r="Y23" s="1"/>
      <c r="Z23" s="1"/>
      <c r="AA23" s="1"/>
      <c r="AB23" s="1"/>
      <c r="AC23" s="1"/>
      <c r="AD23" s="1"/>
      <c r="AE23" s="1"/>
      <c r="AF23" s="1"/>
      <c r="AG23" s="8"/>
      <c r="AH23" s="8"/>
    </row>
    <row r="24" spans="2:34" x14ac:dyDescent="0.25">
      <c r="B24" s="5" t="s">
        <v>86</v>
      </c>
      <c r="C24" s="1">
        <v>2</v>
      </c>
      <c r="D24" s="1">
        <v>4</v>
      </c>
      <c r="E24" s="1">
        <v>3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0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7">
        <f t="shared" si="0"/>
        <v>0.33333333333333331</v>
      </c>
      <c r="V24" s="17">
        <f t="shared" si="1"/>
        <v>0</v>
      </c>
      <c r="W24" s="17">
        <f t="shared" si="2"/>
        <v>0.33333333333333331</v>
      </c>
      <c r="X24" s="17">
        <f t="shared" si="3"/>
        <v>0</v>
      </c>
      <c r="Y24" s="1"/>
      <c r="Z24" s="1"/>
      <c r="AA24" s="1"/>
      <c r="AB24" s="1"/>
      <c r="AC24" s="1"/>
      <c r="AD24" s="1"/>
      <c r="AE24" s="1"/>
      <c r="AF24" s="1"/>
      <c r="AG24" s="8"/>
      <c r="AH24" s="8"/>
    </row>
    <row r="25" spans="2:34" x14ac:dyDescent="0.25">
      <c r="B25" s="5" t="s">
        <v>87</v>
      </c>
      <c r="C25" s="1">
        <v>3</v>
      </c>
      <c r="D25" s="1">
        <v>12</v>
      </c>
      <c r="E25" s="1">
        <v>10</v>
      </c>
      <c r="F25" s="1">
        <v>1</v>
      </c>
      <c r="G25" s="1">
        <v>3</v>
      </c>
      <c r="H25" s="1">
        <v>1</v>
      </c>
      <c r="I25" s="2">
        <v>2</v>
      </c>
      <c r="J25" s="1">
        <v>0</v>
      </c>
      <c r="K25" s="1">
        <v>0</v>
      </c>
      <c r="L25" s="1">
        <v>1</v>
      </c>
      <c r="M25" s="1">
        <v>3</v>
      </c>
      <c r="N25" s="1">
        <v>1</v>
      </c>
      <c r="O25" s="1">
        <v>2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7">
        <f t="shared" si="0"/>
        <v>0.54545454545454541</v>
      </c>
      <c r="V25" s="17">
        <f t="shared" si="1"/>
        <v>0.5</v>
      </c>
      <c r="W25" s="17">
        <f t="shared" si="2"/>
        <v>1.0454545454545454</v>
      </c>
      <c r="X25" s="17">
        <f t="shared" si="3"/>
        <v>0.3</v>
      </c>
      <c r="Y25" s="1"/>
      <c r="Z25" s="1"/>
      <c r="AA25" s="1"/>
      <c r="AB25" s="1"/>
      <c r="AC25" s="1"/>
      <c r="AD25" s="1"/>
      <c r="AE25" s="1"/>
      <c r="AF25" s="1"/>
      <c r="AG25" s="8"/>
      <c r="AH25" s="8"/>
    </row>
    <row r="26" spans="2:34" x14ac:dyDescent="0.25">
      <c r="B26" s="76" t="s">
        <v>88</v>
      </c>
      <c r="C26" s="57">
        <v>4</v>
      </c>
      <c r="D26" s="57">
        <v>11</v>
      </c>
      <c r="E26" s="57">
        <v>7</v>
      </c>
      <c r="F26" s="57">
        <v>1</v>
      </c>
      <c r="G26" s="57">
        <v>1</v>
      </c>
      <c r="H26" s="57">
        <v>1</v>
      </c>
      <c r="I26" s="57">
        <v>0</v>
      </c>
      <c r="J26" s="57">
        <v>0</v>
      </c>
      <c r="K26" s="57">
        <v>0</v>
      </c>
      <c r="L26" s="57">
        <v>0</v>
      </c>
      <c r="M26" s="57">
        <v>4</v>
      </c>
      <c r="N26" s="57">
        <v>0</v>
      </c>
      <c r="O26" s="57">
        <v>2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68">
        <f t="shared" si="0"/>
        <v>0.7142857142857143</v>
      </c>
      <c r="V26" s="68">
        <f t="shared" si="1"/>
        <v>0.14285714285714285</v>
      </c>
      <c r="W26" s="68">
        <f t="shared" si="2"/>
        <v>0.85714285714285721</v>
      </c>
      <c r="X26" s="68">
        <f t="shared" si="3"/>
        <v>0.14285714285714285</v>
      </c>
      <c r="Y26" s="1"/>
      <c r="Z26" s="1"/>
      <c r="AA26" s="1"/>
      <c r="AB26" s="1"/>
      <c r="AC26" s="1"/>
      <c r="AD26" s="1"/>
      <c r="AE26" s="1"/>
      <c r="AF26" s="1"/>
      <c r="AG26" s="8"/>
      <c r="AH26" s="8"/>
    </row>
    <row r="27" spans="2:34" x14ac:dyDescent="0.25">
      <c r="B27" s="76" t="s">
        <v>89</v>
      </c>
      <c r="C27" s="57">
        <v>2</v>
      </c>
      <c r="D27" s="57">
        <v>7</v>
      </c>
      <c r="E27" s="57">
        <v>5</v>
      </c>
      <c r="F27" s="57">
        <v>3</v>
      </c>
      <c r="G27" s="57">
        <v>2</v>
      </c>
      <c r="H27" s="57">
        <v>2</v>
      </c>
      <c r="I27" s="57">
        <v>0</v>
      </c>
      <c r="J27" s="57">
        <v>0</v>
      </c>
      <c r="K27" s="57">
        <v>0</v>
      </c>
      <c r="L27" s="57">
        <v>1</v>
      </c>
      <c r="M27" s="57">
        <v>2</v>
      </c>
      <c r="N27" s="57">
        <v>0</v>
      </c>
      <c r="O27" s="57">
        <v>1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68">
        <f t="shared" si="0"/>
        <v>0.8</v>
      </c>
      <c r="V27" s="68">
        <f t="shared" si="1"/>
        <v>0.4</v>
      </c>
      <c r="W27" s="68">
        <f t="shared" si="2"/>
        <v>1.2000000000000002</v>
      </c>
      <c r="X27" s="68">
        <f t="shared" si="3"/>
        <v>0.4</v>
      </c>
      <c r="Y27" s="1"/>
      <c r="Z27" s="1"/>
      <c r="AA27" s="1"/>
      <c r="AB27" s="1"/>
      <c r="AC27" s="1"/>
      <c r="AD27" s="1"/>
      <c r="AE27" s="1"/>
      <c r="AF27" s="1"/>
      <c r="AG27" s="8"/>
      <c r="AH27" s="8"/>
    </row>
    <row r="28" spans="2:34" x14ac:dyDescent="0.25">
      <c r="B28" s="76" t="s">
        <v>90</v>
      </c>
      <c r="C28" s="57">
        <v>1</v>
      </c>
      <c r="D28" s="57">
        <v>1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1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68">
        <v>0</v>
      </c>
      <c r="V28" s="68">
        <v>0</v>
      </c>
      <c r="W28" s="68">
        <v>0</v>
      </c>
      <c r="X28" s="68">
        <v>0</v>
      </c>
      <c r="Y28" s="1"/>
      <c r="Z28" s="1"/>
      <c r="AA28" s="1"/>
      <c r="AB28" s="1"/>
      <c r="AC28" s="1"/>
      <c r="AD28" s="1"/>
      <c r="AE28" s="1"/>
      <c r="AF28" s="1"/>
      <c r="AG28" s="8"/>
      <c r="AH28" s="8"/>
    </row>
    <row r="29" spans="2:34" x14ac:dyDescent="0.25">
      <c r="B29" s="5" t="s">
        <v>92</v>
      </c>
      <c r="C29" s="1">
        <v>3</v>
      </c>
      <c r="D29" s="1">
        <v>13</v>
      </c>
      <c r="E29" s="1">
        <v>11</v>
      </c>
      <c r="F29" s="1">
        <v>3</v>
      </c>
      <c r="G29" s="1">
        <v>3</v>
      </c>
      <c r="H29" s="1">
        <v>3</v>
      </c>
      <c r="I29" s="1">
        <v>0</v>
      </c>
      <c r="J29" s="1">
        <v>0</v>
      </c>
      <c r="K29" s="1">
        <v>0</v>
      </c>
      <c r="L29" s="1">
        <v>3</v>
      </c>
      <c r="M29" s="1">
        <v>2</v>
      </c>
      <c r="N29" s="1">
        <v>0</v>
      </c>
      <c r="O29" s="1">
        <v>4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7">
        <f t="shared" ref="U29:U34" si="4">(G29+M29+P29)/(E29+P29+N29)</f>
        <v>0.45454545454545453</v>
      </c>
      <c r="V29" s="17">
        <f t="shared" ref="V29:V34" si="5">(H29+I29*2+J29*3+K29*4)/(E29)</f>
        <v>0.27272727272727271</v>
      </c>
      <c r="W29" s="17">
        <f t="shared" ref="W29:W34" si="6">V29+U29</f>
        <v>0.72727272727272729</v>
      </c>
      <c r="X29" s="17">
        <f t="shared" ref="X29:X34" si="7">G29/E29</f>
        <v>0.27272727272727271</v>
      </c>
      <c r="Y29" s="1"/>
      <c r="Z29" s="1"/>
      <c r="AA29" s="1"/>
      <c r="AB29" s="1"/>
      <c r="AC29" s="1"/>
      <c r="AD29" s="1"/>
      <c r="AE29" s="1"/>
      <c r="AF29" s="1"/>
      <c r="AG29" s="8"/>
      <c r="AH29" s="8"/>
    </row>
    <row r="30" spans="2:34" x14ac:dyDescent="0.25">
      <c r="B30" s="5" t="s">
        <v>93</v>
      </c>
      <c r="C30" s="1">
        <v>1</v>
      </c>
      <c r="D30" s="1">
        <v>2</v>
      </c>
      <c r="E30" s="1">
        <v>2</v>
      </c>
      <c r="F30" s="1">
        <v>0</v>
      </c>
      <c r="G30" s="1">
        <v>0</v>
      </c>
      <c r="H30" s="1">
        <v>1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7">
        <f t="shared" si="4"/>
        <v>0</v>
      </c>
      <c r="V30" s="17">
        <f t="shared" si="5"/>
        <v>1.5</v>
      </c>
      <c r="W30" s="17">
        <f t="shared" si="6"/>
        <v>1.5</v>
      </c>
      <c r="X30" s="17">
        <f t="shared" si="7"/>
        <v>0</v>
      </c>
      <c r="Y30" s="1"/>
      <c r="Z30" s="1"/>
      <c r="AA30" s="1"/>
      <c r="AB30" s="1"/>
      <c r="AC30" s="1"/>
      <c r="AD30" s="1"/>
      <c r="AE30" s="1"/>
      <c r="AF30" s="1"/>
      <c r="AG30" s="8"/>
      <c r="AH30" s="8"/>
    </row>
    <row r="31" spans="2:34" x14ac:dyDescent="0.25">
      <c r="B31" s="5" t="s">
        <v>94</v>
      </c>
      <c r="C31" s="1">
        <v>4</v>
      </c>
      <c r="D31" s="1">
        <v>15</v>
      </c>
      <c r="E31" s="1">
        <v>12</v>
      </c>
      <c r="F31" s="1">
        <v>3</v>
      </c>
      <c r="G31" s="1">
        <v>1</v>
      </c>
      <c r="H31" s="1">
        <v>1</v>
      </c>
      <c r="I31" s="1">
        <v>0</v>
      </c>
      <c r="J31" s="1">
        <v>0</v>
      </c>
      <c r="K31" s="1">
        <v>0</v>
      </c>
      <c r="L31" s="1">
        <v>2</v>
      </c>
      <c r="M31" s="1">
        <v>3</v>
      </c>
      <c r="N31" s="1">
        <v>0</v>
      </c>
      <c r="O31" s="1">
        <v>4</v>
      </c>
      <c r="P31" s="1">
        <v>0</v>
      </c>
      <c r="Q31" s="1">
        <v>0</v>
      </c>
      <c r="R31" s="1">
        <v>0</v>
      </c>
      <c r="S31" s="1">
        <v>1</v>
      </c>
      <c r="T31" s="1">
        <v>0</v>
      </c>
      <c r="U31" s="17">
        <f t="shared" si="4"/>
        <v>0.33333333333333331</v>
      </c>
      <c r="V31" s="17">
        <f t="shared" si="5"/>
        <v>8.3333333333333329E-2</v>
      </c>
      <c r="W31" s="17">
        <f t="shared" si="6"/>
        <v>0.41666666666666663</v>
      </c>
      <c r="X31" s="17">
        <f t="shared" si="7"/>
        <v>8.3333333333333329E-2</v>
      </c>
      <c r="Y31" s="1"/>
      <c r="Z31" s="1"/>
      <c r="AA31" s="1"/>
      <c r="AB31" s="1"/>
      <c r="AC31" s="1"/>
      <c r="AD31" s="1"/>
      <c r="AE31" s="1"/>
      <c r="AF31" s="1"/>
      <c r="AG31" s="8"/>
      <c r="AH31" s="8"/>
    </row>
    <row r="32" spans="2:34" x14ac:dyDescent="0.25">
      <c r="B32" s="76" t="s">
        <v>105</v>
      </c>
      <c r="C32" s="70">
        <v>2</v>
      </c>
      <c r="D32" s="70">
        <v>4</v>
      </c>
      <c r="E32" s="70">
        <v>4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2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68">
        <f t="shared" si="4"/>
        <v>0</v>
      </c>
      <c r="V32" s="68">
        <f t="shared" si="5"/>
        <v>0</v>
      </c>
      <c r="W32" s="68">
        <f t="shared" si="6"/>
        <v>0</v>
      </c>
      <c r="X32" s="68">
        <f t="shared" si="7"/>
        <v>0</v>
      </c>
      <c r="Y32" s="1"/>
      <c r="Z32" s="1"/>
      <c r="AA32" s="1"/>
      <c r="AB32" s="1"/>
      <c r="AC32" s="1"/>
      <c r="AD32" s="1"/>
      <c r="AE32" s="1"/>
      <c r="AF32" s="1"/>
      <c r="AG32" s="8"/>
      <c r="AH32" s="8"/>
    </row>
    <row r="33" spans="1:34" x14ac:dyDescent="0.25">
      <c r="B33" s="76" t="s">
        <v>95</v>
      </c>
      <c r="C33" s="70">
        <v>3</v>
      </c>
      <c r="D33" s="70">
        <v>12</v>
      </c>
      <c r="E33" s="70">
        <v>11</v>
      </c>
      <c r="F33" s="70">
        <v>2</v>
      </c>
      <c r="G33" s="70">
        <v>3</v>
      </c>
      <c r="H33" s="70">
        <v>2</v>
      </c>
      <c r="I33" s="70">
        <v>1</v>
      </c>
      <c r="J33" s="70">
        <v>0</v>
      </c>
      <c r="K33" s="70">
        <v>0</v>
      </c>
      <c r="L33" s="70">
        <v>0</v>
      </c>
      <c r="M33" s="70">
        <v>1</v>
      </c>
      <c r="N33" s="70">
        <v>0</v>
      </c>
      <c r="O33" s="70">
        <v>2</v>
      </c>
      <c r="P33" s="70">
        <v>0</v>
      </c>
      <c r="Q33" s="70">
        <v>0</v>
      </c>
      <c r="R33" s="70">
        <v>0</v>
      </c>
      <c r="S33" s="70">
        <v>0</v>
      </c>
      <c r="T33" s="70">
        <v>0</v>
      </c>
      <c r="U33" s="68">
        <f t="shared" si="4"/>
        <v>0.36363636363636365</v>
      </c>
      <c r="V33" s="68">
        <f t="shared" si="5"/>
        <v>0.36363636363636365</v>
      </c>
      <c r="W33" s="68">
        <f t="shared" si="6"/>
        <v>0.72727272727272729</v>
      </c>
      <c r="X33" s="68">
        <f t="shared" si="7"/>
        <v>0.27272727272727271</v>
      </c>
      <c r="Y33" s="1"/>
      <c r="Z33" s="1"/>
      <c r="AA33" s="1"/>
      <c r="AB33" s="1"/>
      <c r="AC33" s="1"/>
      <c r="AD33" s="1"/>
      <c r="AE33" s="1"/>
      <c r="AF33" s="1"/>
      <c r="AG33" s="8"/>
      <c r="AH33" s="8"/>
    </row>
    <row r="34" spans="1:34" x14ac:dyDescent="0.25">
      <c r="B34" s="76" t="s">
        <v>284</v>
      </c>
      <c r="C34" s="70">
        <v>3</v>
      </c>
      <c r="D34" s="70">
        <v>13</v>
      </c>
      <c r="E34" s="70">
        <v>11</v>
      </c>
      <c r="F34" s="70">
        <v>3</v>
      </c>
      <c r="G34" s="70">
        <v>4</v>
      </c>
      <c r="H34" s="70">
        <v>2</v>
      </c>
      <c r="I34" s="74">
        <v>2</v>
      </c>
      <c r="J34" s="70">
        <v>0</v>
      </c>
      <c r="K34" s="70">
        <v>0</v>
      </c>
      <c r="L34" s="70">
        <v>1</v>
      </c>
      <c r="M34" s="70">
        <v>2</v>
      </c>
      <c r="N34" s="70">
        <v>0</v>
      </c>
      <c r="O34" s="70">
        <v>1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  <c r="U34" s="68">
        <f t="shared" si="4"/>
        <v>0.54545454545454541</v>
      </c>
      <c r="V34" s="68">
        <f t="shared" si="5"/>
        <v>0.54545454545454541</v>
      </c>
      <c r="W34" s="68">
        <f t="shared" si="6"/>
        <v>1.0909090909090908</v>
      </c>
      <c r="X34" s="68">
        <f t="shared" si="7"/>
        <v>0.36363636363636365</v>
      </c>
      <c r="Y34" s="1"/>
      <c r="Z34" s="1"/>
      <c r="AA34" s="1"/>
      <c r="AB34" s="1"/>
      <c r="AC34" s="1"/>
      <c r="AD34" s="1"/>
      <c r="AE34" s="1"/>
      <c r="AF34" s="1"/>
      <c r="AG34" s="8"/>
      <c r="AH34" s="8"/>
    </row>
    <row r="35" spans="1:34" x14ac:dyDescent="0.25">
      <c r="B35" s="12" t="s">
        <v>103</v>
      </c>
      <c r="C35" s="12">
        <v>139</v>
      </c>
      <c r="D35" s="12">
        <v>468</v>
      </c>
      <c r="E35" s="12">
        <v>400</v>
      </c>
      <c r="F35" s="12">
        <v>94</v>
      </c>
      <c r="G35" s="12">
        <v>124</v>
      </c>
      <c r="H35" s="12">
        <v>93</v>
      </c>
      <c r="I35" s="12">
        <v>23</v>
      </c>
      <c r="J35" s="12">
        <v>2</v>
      </c>
      <c r="K35" s="12">
        <v>2</v>
      </c>
      <c r="L35" s="12">
        <v>82</v>
      </c>
      <c r="M35" s="12">
        <v>67</v>
      </c>
      <c r="N35" s="12">
        <v>3</v>
      </c>
      <c r="O35" s="12">
        <v>58</v>
      </c>
      <c r="P35" s="12">
        <v>8</v>
      </c>
      <c r="Q35" s="12">
        <v>7</v>
      </c>
      <c r="R35" s="12">
        <v>0</v>
      </c>
      <c r="S35" s="12">
        <v>13</v>
      </c>
      <c r="T35" s="12">
        <v>2</v>
      </c>
      <c r="U35" s="13">
        <f t="shared" ref="U35" si="8">(G35+M35+P35)/(E35+P35+N35)</f>
        <v>0.48418491484184917</v>
      </c>
      <c r="V35" s="13">
        <f t="shared" ref="V35" si="9">(H35+I35*2+J35*3+K35*4)/(E35)</f>
        <v>0.38250000000000001</v>
      </c>
      <c r="W35" s="13">
        <f t="shared" ref="W35" si="10">V35+U35</f>
        <v>0.86668491484184917</v>
      </c>
      <c r="X35" s="13">
        <f t="shared" ref="X35" si="11">G35/E35</f>
        <v>0.31</v>
      </c>
      <c r="Y35" s="1"/>
      <c r="Z35" s="1"/>
      <c r="AA35" s="1"/>
      <c r="AB35" s="1"/>
      <c r="AC35" s="1"/>
      <c r="AD35" s="1"/>
      <c r="AE35" s="1"/>
      <c r="AF35" s="1"/>
      <c r="AG35" s="8"/>
      <c r="AH35" s="8"/>
    </row>
    <row r="36" spans="1:34" x14ac:dyDescent="0.25">
      <c r="U36" s="17"/>
      <c r="V36" s="17"/>
      <c r="W36" s="10"/>
      <c r="X36" s="8"/>
      <c r="Y36" s="1"/>
      <c r="Z36" s="1"/>
      <c r="AA36" s="1"/>
      <c r="AB36" s="1"/>
      <c r="AC36" s="1"/>
      <c r="AD36" s="1"/>
      <c r="AE36" s="1"/>
      <c r="AF36" s="1"/>
      <c r="AG36" s="8"/>
      <c r="AH36" s="8"/>
    </row>
    <row r="37" spans="1:34" x14ac:dyDescent="0.25">
      <c r="U37" s="17"/>
      <c r="V37" s="17"/>
      <c r="W37" s="10"/>
      <c r="X37" s="8"/>
      <c r="Y37" s="1"/>
      <c r="Z37" s="1"/>
      <c r="AA37" s="1"/>
      <c r="AB37" s="1"/>
      <c r="AC37" s="1"/>
      <c r="AD37" s="1"/>
      <c r="AE37" s="1"/>
      <c r="AF37" s="1"/>
      <c r="AG37" s="8"/>
      <c r="AH37" s="8"/>
    </row>
    <row r="38" spans="1:34" x14ac:dyDescent="0.25">
      <c r="A38" s="2" t="s">
        <v>102</v>
      </c>
      <c r="B38" s="12" t="s">
        <v>61</v>
      </c>
      <c r="C38" s="12" t="s">
        <v>62</v>
      </c>
      <c r="D38" s="12" t="s">
        <v>63</v>
      </c>
      <c r="E38" s="12" t="s">
        <v>64</v>
      </c>
      <c r="F38" s="12" t="s">
        <v>65</v>
      </c>
      <c r="G38" s="12" t="s">
        <v>66</v>
      </c>
      <c r="H38" s="12" t="s">
        <v>67</v>
      </c>
      <c r="I38" s="12" t="s">
        <v>48</v>
      </c>
      <c r="J38" s="12" t="s">
        <v>68</v>
      </c>
      <c r="K38" s="12" t="s">
        <v>50</v>
      </c>
      <c r="L38" s="12" t="s">
        <v>52</v>
      </c>
      <c r="M38" s="12" t="s">
        <v>69</v>
      </c>
      <c r="N38" s="12" t="s">
        <v>97</v>
      </c>
      <c r="O38" s="12" t="s">
        <v>70</v>
      </c>
      <c r="P38" s="12" t="s">
        <v>71</v>
      </c>
      <c r="Q38" s="12" t="s">
        <v>72</v>
      </c>
      <c r="R38" s="12" t="s">
        <v>73</v>
      </c>
      <c r="U38" s="17"/>
      <c r="V38" s="17"/>
      <c r="W38" s="10"/>
      <c r="X38" s="8"/>
      <c r="Y38" s="1"/>
      <c r="Z38" s="1"/>
      <c r="AA38" s="1"/>
      <c r="AB38" s="1"/>
      <c r="AC38" s="1"/>
      <c r="AD38" s="1"/>
      <c r="AE38" s="1"/>
      <c r="AF38" s="1"/>
      <c r="AG38" s="8"/>
      <c r="AH38" s="8"/>
    </row>
    <row r="39" spans="1:34" x14ac:dyDescent="0.25">
      <c r="B39" s="70" t="s">
        <v>172</v>
      </c>
      <c r="C39" s="70">
        <v>2</v>
      </c>
      <c r="D39" s="70">
        <v>0</v>
      </c>
      <c r="E39" s="70">
        <v>0</v>
      </c>
      <c r="F39" s="70">
        <v>3</v>
      </c>
      <c r="G39" s="70">
        <v>1</v>
      </c>
      <c r="H39" s="70">
        <v>2</v>
      </c>
      <c r="I39" s="70">
        <v>0</v>
      </c>
      <c r="J39" s="70">
        <v>2</v>
      </c>
      <c r="K39" s="70">
        <v>2</v>
      </c>
      <c r="L39" s="70">
        <v>0</v>
      </c>
      <c r="M39" s="70">
        <v>0</v>
      </c>
      <c r="N39" s="70">
        <v>1</v>
      </c>
      <c r="O39" s="70">
        <v>0</v>
      </c>
      <c r="P39" s="70">
        <v>0</v>
      </c>
      <c r="Q39" s="68">
        <v>3</v>
      </c>
      <c r="R39" s="68">
        <v>1.3333333333333333</v>
      </c>
      <c r="Y39" s="1"/>
      <c r="Z39" s="1"/>
      <c r="AA39" s="1"/>
      <c r="AB39" s="1"/>
      <c r="AC39" s="1"/>
      <c r="AD39" s="1"/>
      <c r="AE39" s="1"/>
      <c r="AF39" s="1"/>
      <c r="AG39" s="8"/>
      <c r="AH39" s="8"/>
    </row>
    <row r="40" spans="1:34" x14ac:dyDescent="0.25">
      <c r="B40" s="70" t="s">
        <v>79</v>
      </c>
      <c r="C40" s="70">
        <v>2</v>
      </c>
      <c r="D40" s="74">
        <v>2</v>
      </c>
      <c r="E40" s="70">
        <v>0</v>
      </c>
      <c r="F40" s="74">
        <v>8</v>
      </c>
      <c r="G40" s="70">
        <v>4</v>
      </c>
      <c r="H40" s="70">
        <v>9</v>
      </c>
      <c r="I40" s="70">
        <v>1</v>
      </c>
      <c r="J40" s="70">
        <v>3</v>
      </c>
      <c r="K40" s="70">
        <v>6</v>
      </c>
      <c r="L40" s="70">
        <v>0</v>
      </c>
      <c r="M40" s="70">
        <v>1</v>
      </c>
      <c r="N40" s="70">
        <v>0</v>
      </c>
      <c r="O40" s="70">
        <v>1</v>
      </c>
      <c r="P40" s="70">
        <v>0</v>
      </c>
      <c r="Q40" s="68">
        <v>4.5</v>
      </c>
      <c r="R40" s="68">
        <v>1.875</v>
      </c>
      <c r="Y40" s="6"/>
      <c r="Z40" s="1"/>
      <c r="AA40" s="1"/>
      <c r="AB40" s="1"/>
      <c r="AC40" s="1"/>
      <c r="AD40" s="1"/>
      <c r="AE40" s="1"/>
      <c r="AF40" s="1"/>
      <c r="AG40" s="8"/>
      <c r="AH40" s="8"/>
    </row>
    <row r="41" spans="1:34" x14ac:dyDescent="0.25">
      <c r="B41" s="70" t="s">
        <v>106</v>
      </c>
      <c r="C41" s="70">
        <v>2</v>
      </c>
      <c r="D41" s="70">
        <v>0</v>
      </c>
      <c r="E41" s="70">
        <v>0</v>
      </c>
      <c r="F41" s="70">
        <v>2</v>
      </c>
      <c r="G41" s="70">
        <v>0</v>
      </c>
      <c r="H41" s="70">
        <v>2</v>
      </c>
      <c r="I41" s="70">
        <v>0</v>
      </c>
      <c r="J41" s="70">
        <v>1</v>
      </c>
      <c r="K41" s="70">
        <v>3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68">
        <v>0</v>
      </c>
      <c r="R41" s="68">
        <v>2.5</v>
      </c>
      <c r="Z41" s="1"/>
      <c r="AA41" s="1"/>
      <c r="AB41" s="1"/>
      <c r="AC41" s="1"/>
      <c r="AD41" s="1"/>
      <c r="AE41" s="1"/>
      <c r="AF41" s="1"/>
      <c r="AG41" s="8"/>
      <c r="AH41" s="8"/>
    </row>
    <row r="42" spans="1:34" x14ac:dyDescent="0.25">
      <c r="B42" s="11" t="s">
        <v>81</v>
      </c>
      <c r="C42" s="11">
        <v>2</v>
      </c>
      <c r="D42" s="11">
        <v>0</v>
      </c>
      <c r="E42" s="11">
        <v>0</v>
      </c>
      <c r="F42" s="11">
        <v>4</v>
      </c>
      <c r="G42" s="11">
        <v>3</v>
      </c>
      <c r="H42" s="11">
        <v>6</v>
      </c>
      <c r="I42" s="11">
        <v>0</v>
      </c>
      <c r="J42" s="11">
        <v>2</v>
      </c>
      <c r="K42" s="11">
        <v>3</v>
      </c>
      <c r="L42" s="11">
        <v>2</v>
      </c>
      <c r="M42" s="11">
        <v>0</v>
      </c>
      <c r="N42" s="11">
        <v>0</v>
      </c>
      <c r="O42" s="11">
        <v>1</v>
      </c>
      <c r="P42" s="11">
        <v>0</v>
      </c>
      <c r="Q42" s="17">
        <v>6.75</v>
      </c>
      <c r="R42" s="17">
        <v>2.25</v>
      </c>
      <c r="S42" s="1"/>
      <c r="T42" s="1"/>
      <c r="Z42" s="1"/>
      <c r="AA42" s="1"/>
      <c r="AB42" s="1"/>
      <c r="AC42" s="1"/>
      <c r="AD42" s="1"/>
      <c r="AE42" s="1"/>
      <c r="AF42" s="1"/>
      <c r="AG42" s="8"/>
      <c r="AH42" s="8"/>
    </row>
    <row r="43" spans="1:34" x14ac:dyDescent="0.25">
      <c r="B43" s="11" t="s">
        <v>87</v>
      </c>
      <c r="C43" s="11">
        <v>2</v>
      </c>
      <c r="D43" s="11">
        <v>1</v>
      </c>
      <c r="E43" s="11">
        <v>0</v>
      </c>
      <c r="F43" s="11">
        <v>7</v>
      </c>
      <c r="G43" s="11">
        <v>8</v>
      </c>
      <c r="H43" s="11">
        <v>10</v>
      </c>
      <c r="I43" s="2">
        <v>0</v>
      </c>
      <c r="J43" s="2">
        <v>11</v>
      </c>
      <c r="K43" s="11">
        <v>7</v>
      </c>
      <c r="L43" s="11">
        <v>0</v>
      </c>
      <c r="M43" s="2">
        <v>0</v>
      </c>
      <c r="N43" s="11">
        <v>0</v>
      </c>
      <c r="O43" s="11">
        <v>1</v>
      </c>
      <c r="P43" s="11">
        <v>0</v>
      </c>
      <c r="Q43" s="17">
        <v>10.285714285714286</v>
      </c>
      <c r="R43" s="17">
        <v>2.4285714285714284</v>
      </c>
      <c r="S43" s="1"/>
      <c r="T43" s="1"/>
      <c r="Z43" s="1"/>
      <c r="AA43" s="1"/>
      <c r="AB43" s="1"/>
      <c r="AC43" s="1"/>
      <c r="AD43" s="1"/>
      <c r="AE43" s="1"/>
      <c r="AF43" s="1"/>
      <c r="AG43" s="8"/>
      <c r="AH43" s="8"/>
    </row>
    <row r="44" spans="1:34" x14ac:dyDescent="0.25">
      <c r="B44" s="11" t="s">
        <v>89</v>
      </c>
      <c r="C44" s="11">
        <v>1</v>
      </c>
      <c r="D44" s="11">
        <v>0</v>
      </c>
      <c r="E44" s="11">
        <v>0</v>
      </c>
      <c r="F44" s="11">
        <v>1</v>
      </c>
      <c r="G44" s="11">
        <v>1</v>
      </c>
      <c r="H44" s="11">
        <v>2</v>
      </c>
      <c r="I44" s="11">
        <v>0</v>
      </c>
      <c r="J44" s="11">
        <v>1</v>
      </c>
      <c r="K44" s="11">
        <v>1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7">
        <v>9</v>
      </c>
      <c r="R44" s="17">
        <v>3</v>
      </c>
      <c r="S44" s="1"/>
      <c r="T44" s="1"/>
      <c r="Z44" s="1"/>
      <c r="AA44" s="1"/>
      <c r="AB44" s="1"/>
      <c r="AC44" s="1"/>
      <c r="AD44" s="1"/>
      <c r="AE44" s="1"/>
      <c r="AF44" s="1"/>
      <c r="AG44" s="8"/>
      <c r="AH44" s="8"/>
    </row>
    <row r="45" spans="1:34" x14ac:dyDescent="0.25">
      <c r="B45" s="70" t="s">
        <v>90</v>
      </c>
      <c r="C45" s="74">
        <v>3</v>
      </c>
      <c r="D45" s="70">
        <v>1</v>
      </c>
      <c r="E45" s="70">
        <v>0</v>
      </c>
      <c r="F45" s="70">
        <v>7</v>
      </c>
      <c r="G45" s="74">
        <v>2</v>
      </c>
      <c r="H45" s="74">
        <v>5</v>
      </c>
      <c r="I45" s="70">
        <v>2</v>
      </c>
      <c r="J45" s="70">
        <v>6</v>
      </c>
      <c r="K45" s="74">
        <v>1</v>
      </c>
      <c r="L45" s="70">
        <v>2</v>
      </c>
      <c r="M45" s="70">
        <v>1</v>
      </c>
      <c r="N45" s="70">
        <v>1</v>
      </c>
      <c r="O45" s="74">
        <v>0</v>
      </c>
      <c r="P45" s="70">
        <v>0</v>
      </c>
      <c r="Q45" s="75">
        <v>2.5714285714285716</v>
      </c>
      <c r="R45" s="75">
        <v>0.8571428571428571</v>
      </c>
      <c r="S45" s="1"/>
      <c r="T45" s="1"/>
      <c r="Z45" s="1"/>
      <c r="AA45" s="1"/>
      <c r="AB45" s="1"/>
      <c r="AC45" s="1"/>
      <c r="AD45" s="1"/>
      <c r="AE45" s="1"/>
      <c r="AF45" s="1"/>
      <c r="AG45" s="8"/>
      <c r="AH45" s="8"/>
    </row>
    <row r="46" spans="1:34" x14ac:dyDescent="0.25">
      <c r="B46" s="70" t="s">
        <v>91</v>
      </c>
      <c r="C46" s="70">
        <v>2</v>
      </c>
      <c r="D46" s="70">
        <v>1</v>
      </c>
      <c r="E46" s="70">
        <v>0</v>
      </c>
      <c r="F46" s="70">
        <v>6</v>
      </c>
      <c r="G46" s="74">
        <v>2</v>
      </c>
      <c r="H46" s="70">
        <v>7</v>
      </c>
      <c r="I46" s="74">
        <v>0</v>
      </c>
      <c r="J46" s="70">
        <v>7</v>
      </c>
      <c r="K46" s="70">
        <v>2</v>
      </c>
      <c r="L46" s="70">
        <v>0</v>
      </c>
      <c r="M46" s="70">
        <v>1</v>
      </c>
      <c r="N46" s="70">
        <v>0</v>
      </c>
      <c r="O46" s="74">
        <v>0</v>
      </c>
      <c r="P46" s="70">
        <v>0</v>
      </c>
      <c r="Q46" s="68">
        <v>3</v>
      </c>
      <c r="R46" s="68">
        <v>1.5</v>
      </c>
      <c r="S46" s="1"/>
      <c r="T46" s="1"/>
      <c r="U46" s="1"/>
      <c r="V46" s="7"/>
      <c r="W46" s="1"/>
      <c r="X46" s="1"/>
      <c r="Z46" s="1"/>
      <c r="AA46" s="1"/>
      <c r="AB46" s="1"/>
      <c r="AC46" s="1"/>
      <c r="AD46" s="1"/>
      <c r="AE46" s="1"/>
      <c r="AF46" s="1"/>
      <c r="AG46" s="8"/>
      <c r="AH46" s="8"/>
    </row>
    <row r="47" spans="1:34" x14ac:dyDescent="0.25">
      <c r="B47" s="70" t="s">
        <v>94</v>
      </c>
      <c r="C47" s="70">
        <v>2</v>
      </c>
      <c r="D47" s="70">
        <v>0</v>
      </c>
      <c r="E47" s="70">
        <v>0</v>
      </c>
      <c r="F47" s="70">
        <v>2</v>
      </c>
      <c r="G47" s="70">
        <v>0</v>
      </c>
      <c r="H47" s="70">
        <v>0</v>
      </c>
      <c r="I47" s="70">
        <v>0</v>
      </c>
      <c r="J47" s="70">
        <v>2</v>
      </c>
      <c r="K47" s="70">
        <v>0</v>
      </c>
      <c r="L47" s="70">
        <v>1</v>
      </c>
      <c r="M47" s="70">
        <v>0</v>
      </c>
      <c r="N47" s="70">
        <v>0</v>
      </c>
      <c r="O47" s="70">
        <v>0</v>
      </c>
      <c r="P47" s="70">
        <v>0</v>
      </c>
      <c r="Q47" s="68">
        <v>0</v>
      </c>
      <c r="R47" s="68">
        <v>0</v>
      </c>
      <c r="S47" s="1"/>
      <c r="T47" s="1"/>
      <c r="U47" s="1"/>
      <c r="V47" s="7"/>
      <c r="W47" s="1"/>
      <c r="X47" s="1"/>
      <c r="Z47" s="6"/>
      <c r="AA47" s="1"/>
      <c r="AB47" s="1"/>
      <c r="AC47" s="1"/>
      <c r="AD47" s="1"/>
      <c r="AE47" s="1"/>
      <c r="AF47" s="1"/>
      <c r="AG47" s="8"/>
      <c r="AH47" s="8"/>
    </row>
    <row r="48" spans="1:34" x14ac:dyDescent="0.25">
      <c r="B48" s="11" t="s">
        <v>95</v>
      </c>
      <c r="C48" s="11">
        <v>1</v>
      </c>
      <c r="D48" s="11">
        <v>0</v>
      </c>
      <c r="E48" s="11">
        <v>0</v>
      </c>
      <c r="F48" s="11">
        <v>1</v>
      </c>
      <c r="G48" s="11">
        <v>0</v>
      </c>
      <c r="H48" s="11">
        <v>0</v>
      </c>
      <c r="I48" s="11">
        <v>0</v>
      </c>
      <c r="J48" s="11">
        <v>1</v>
      </c>
      <c r="K48" s="11">
        <v>3</v>
      </c>
      <c r="L48" s="11">
        <v>0</v>
      </c>
      <c r="M48" s="11">
        <v>1</v>
      </c>
      <c r="N48" s="11">
        <v>0</v>
      </c>
      <c r="O48" s="11">
        <v>0</v>
      </c>
      <c r="P48" s="11">
        <v>0</v>
      </c>
      <c r="Q48" s="17">
        <v>0</v>
      </c>
      <c r="R48" s="17">
        <v>3</v>
      </c>
      <c r="S48" s="1"/>
      <c r="T48" s="1"/>
      <c r="U48" s="1"/>
      <c r="V48" s="7"/>
      <c r="W48" s="1"/>
      <c r="X48" s="1"/>
      <c r="AA48" s="1"/>
      <c r="AB48" s="1"/>
      <c r="AC48" s="1"/>
      <c r="AD48" s="1"/>
      <c r="AE48" s="1"/>
      <c r="AF48" s="1"/>
      <c r="AG48" s="8"/>
      <c r="AH48" s="8"/>
    </row>
    <row r="49" spans="2:34" x14ac:dyDescent="0.25">
      <c r="B49" s="12" t="s">
        <v>103</v>
      </c>
      <c r="C49" s="12">
        <f t="shared" ref="C49:P49" si="12">SUM(C39:C48)</f>
        <v>19</v>
      </c>
      <c r="D49" s="12">
        <f t="shared" si="12"/>
        <v>5</v>
      </c>
      <c r="E49" s="12">
        <f t="shared" si="12"/>
        <v>0</v>
      </c>
      <c r="F49" s="12">
        <f t="shared" si="12"/>
        <v>41</v>
      </c>
      <c r="G49" s="12">
        <f t="shared" si="12"/>
        <v>21</v>
      </c>
      <c r="H49" s="12">
        <f t="shared" si="12"/>
        <v>43</v>
      </c>
      <c r="I49" s="12">
        <f t="shared" si="12"/>
        <v>3</v>
      </c>
      <c r="J49" s="12">
        <f t="shared" si="12"/>
        <v>36</v>
      </c>
      <c r="K49" s="12">
        <f t="shared" si="12"/>
        <v>28</v>
      </c>
      <c r="L49" s="12">
        <f t="shared" si="12"/>
        <v>5</v>
      </c>
      <c r="M49" s="12">
        <f t="shared" si="12"/>
        <v>4</v>
      </c>
      <c r="N49" s="12">
        <f t="shared" si="12"/>
        <v>2</v>
      </c>
      <c r="O49" s="12">
        <f t="shared" si="12"/>
        <v>3</v>
      </c>
      <c r="P49" s="12">
        <f t="shared" si="12"/>
        <v>0</v>
      </c>
      <c r="Q49" s="13">
        <f>9*G49/F49</f>
        <v>4.6097560975609753</v>
      </c>
      <c r="R49" s="13">
        <f>(H49+K49)/F49</f>
        <v>1.7317073170731707</v>
      </c>
      <c r="S49" s="1"/>
      <c r="T49" s="1"/>
      <c r="U49" s="1"/>
      <c r="V49" s="7"/>
      <c r="W49" s="1"/>
      <c r="X49" s="1"/>
      <c r="AA49" s="1"/>
      <c r="AB49" s="1"/>
      <c r="AC49" s="1"/>
      <c r="AD49" s="1"/>
      <c r="AE49" s="1"/>
      <c r="AF49" s="1"/>
      <c r="AG49" s="8"/>
      <c r="AH49" s="8"/>
    </row>
    <row r="50" spans="2:34" x14ac:dyDescent="0.25">
      <c r="J50" t="s">
        <v>32</v>
      </c>
      <c r="S50" s="1"/>
      <c r="T50" s="1"/>
      <c r="U50" s="1"/>
      <c r="V50" s="7"/>
      <c r="W50" s="1"/>
      <c r="X50" s="1"/>
      <c r="AA50" s="1"/>
      <c r="AB50" s="1"/>
      <c r="AC50" s="1"/>
      <c r="AD50" s="1"/>
      <c r="AE50" s="1"/>
      <c r="AF50" s="1"/>
      <c r="AG50" s="8"/>
      <c r="AH50" s="8"/>
    </row>
    <row r="51" spans="2:34" x14ac:dyDescent="0.25">
      <c r="S51" s="1"/>
      <c r="T51" s="1"/>
      <c r="U51" s="1"/>
      <c r="V51" s="7"/>
      <c r="W51" s="1"/>
      <c r="X51" s="1"/>
      <c r="AA51" s="1"/>
      <c r="AB51" s="1"/>
      <c r="AC51" s="1"/>
      <c r="AD51" s="1"/>
      <c r="AE51" s="1"/>
      <c r="AF51" s="1"/>
      <c r="AG51" s="8"/>
      <c r="AH51" s="8"/>
    </row>
    <row r="52" spans="2:34" x14ac:dyDescent="0.25">
      <c r="S52" s="1"/>
      <c r="T52" s="1"/>
      <c r="U52" s="1"/>
      <c r="V52" s="7"/>
      <c r="W52" s="1"/>
      <c r="X52" s="1"/>
      <c r="AA52" s="1"/>
      <c r="AB52" s="1"/>
      <c r="AC52" s="1"/>
      <c r="AD52" s="1"/>
      <c r="AE52" s="1"/>
      <c r="AF52" s="1"/>
      <c r="AG52" s="8"/>
      <c r="AH52" s="8"/>
    </row>
    <row r="53" spans="2:34" x14ac:dyDescent="0.25">
      <c r="S53" s="1"/>
      <c r="T53" s="1"/>
      <c r="U53" s="1"/>
      <c r="V53" s="7"/>
      <c r="W53" s="1"/>
      <c r="X53" s="1"/>
      <c r="AA53" s="1"/>
      <c r="AB53" s="1"/>
      <c r="AC53" s="1"/>
      <c r="AD53" s="1"/>
      <c r="AE53" s="1"/>
      <c r="AF53" s="1"/>
      <c r="AG53" s="8"/>
      <c r="AH53" s="8"/>
    </row>
    <row r="54" spans="2:34" x14ac:dyDescent="0.25">
      <c r="S54" s="1"/>
      <c r="T54" s="1"/>
      <c r="U54" s="1"/>
      <c r="V54" s="7"/>
      <c r="W54" s="1"/>
      <c r="X54" s="1"/>
      <c r="AA54" s="1"/>
      <c r="AB54" s="1"/>
      <c r="AC54" s="1"/>
      <c r="AD54" s="1"/>
      <c r="AE54" s="1"/>
      <c r="AF54" s="1"/>
      <c r="AG54" s="8"/>
      <c r="AH54" s="8"/>
    </row>
    <row r="55" spans="2:34" x14ac:dyDescent="0.25">
      <c r="S55" s="1"/>
      <c r="T55" s="1"/>
      <c r="U55" s="1"/>
      <c r="V55" s="7"/>
      <c r="W55" s="1"/>
      <c r="X55" s="1"/>
      <c r="AA55" s="1"/>
      <c r="AB55" s="1"/>
      <c r="AC55" s="1"/>
      <c r="AD55" s="1"/>
      <c r="AE55" s="1"/>
      <c r="AF55" s="1"/>
      <c r="AG55" s="8"/>
      <c r="AH55" s="8"/>
    </row>
    <row r="56" spans="2:34" x14ac:dyDescent="0.25">
      <c r="S56" s="1"/>
      <c r="T56" s="1"/>
      <c r="U56" s="1"/>
      <c r="V56" s="7"/>
      <c r="W56" s="1"/>
      <c r="X56" s="1"/>
      <c r="AA56" s="1"/>
      <c r="AB56" s="1"/>
      <c r="AC56" s="1"/>
      <c r="AD56" s="1"/>
      <c r="AE56" s="1"/>
      <c r="AF56" s="1"/>
      <c r="AG56" s="8"/>
      <c r="AH56" s="8"/>
    </row>
    <row r="57" spans="2:34" x14ac:dyDescent="0.25">
      <c r="S57" s="1"/>
      <c r="T57" s="1"/>
      <c r="U57" s="1"/>
      <c r="V57" s="7"/>
      <c r="W57" s="1"/>
      <c r="X57" s="1"/>
      <c r="AA57" s="1"/>
      <c r="AB57" s="1"/>
      <c r="AC57" s="1"/>
      <c r="AD57" s="1"/>
      <c r="AE57" s="1"/>
      <c r="AF57" s="1"/>
      <c r="AG57" s="8"/>
      <c r="AH57" s="8"/>
    </row>
    <row r="58" spans="2:34" x14ac:dyDescent="0.25">
      <c r="S58" s="1"/>
      <c r="T58" s="1"/>
      <c r="U58" s="1"/>
      <c r="V58" s="7"/>
      <c r="W58" s="1"/>
      <c r="X58" s="1"/>
      <c r="AA58" s="1"/>
      <c r="AB58" s="1"/>
      <c r="AC58" s="1"/>
      <c r="AD58" s="1"/>
      <c r="AE58" s="1"/>
      <c r="AF58" s="1"/>
      <c r="AG58" s="8"/>
      <c r="AH58" s="8"/>
    </row>
    <row r="59" spans="2:34" x14ac:dyDescent="0.25">
      <c r="S59" s="1"/>
      <c r="T59" s="1"/>
      <c r="U59" s="1"/>
      <c r="V59" s="7"/>
      <c r="W59" s="1"/>
      <c r="X59" s="1"/>
      <c r="AA59" s="1"/>
      <c r="AB59" s="1"/>
      <c r="AC59" s="1"/>
      <c r="AD59" s="1"/>
      <c r="AE59" s="1"/>
      <c r="AF59" s="1"/>
      <c r="AG59" s="8"/>
      <c r="AH59" s="8"/>
    </row>
    <row r="60" spans="2:34" x14ac:dyDescent="0.25">
      <c r="S60" s="6"/>
      <c r="T60" s="6"/>
      <c r="U60" s="1"/>
      <c r="V60" s="7"/>
      <c r="W60" s="1"/>
      <c r="X60" s="1"/>
      <c r="AA60" s="1"/>
      <c r="AB60" s="1"/>
      <c r="AC60" s="1"/>
      <c r="AD60" s="1"/>
      <c r="AE60" s="1"/>
      <c r="AF60" s="1"/>
      <c r="AG60" s="8"/>
      <c r="AH60" s="8"/>
    </row>
    <row r="61" spans="2:34" x14ac:dyDescent="0.25">
      <c r="U61" s="1"/>
      <c r="V61" s="7"/>
      <c r="W61" s="1"/>
      <c r="X61" s="1"/>
      <c r="AA61" s="1"/>
      <c r="AB61" s="1"/>
      <c r="AC61" s="1"/>
      <c r="AD61" s="1"/>
      <c r="AE61" s="1"/>
      <c r="AF61" s="1"/>
      <c r="AG61" s="8"/>
      <c r="AH61" s="8"/>
    </row>
    <row r="62" spans="2:34" x14ac:dyDescent="0.25">
      <c r="U62" s="1"/>
      <c r="V62" s="7"/>
      <c r="W62" s="1"/>
      <c r="X62" s="1"/>
      <c r="AA62" s="1"/>
      <c r="AB62" s="1"/>
      <c r="AC62" s="1"/>
      <c r="AD62" s="1"/>
      <c r="AE62" s="1"/>
      <c r="AF62" s="1"/>
      <c r="AG62" s="8"/>
      <c r="AH62" s="8"/>
    </row>
    <row r="63" spans="2:34" x14ac:dyDescent="0.25">
      <c r="U63" s="1"/>
      <c r="V63" s="1"/>
      <c r="W63" s="1"/>
      <c r="X63" s="1"/>
      <c r="AA63" s="1"/>
      <c r="AB63" s="1"/>
      <c r="AC63" s="1"/>
      <c r="AD63" s="1"/>
      <c r="AE63" s="1"/>
      <c r="AF63" s="1"/>
      <c r="AG63" s="8"/>
      <c r="AH63" s="8"/>
    </row>
    <row r="64" spans="2:34" x14ac:dyDescent="0.25">
      <c r="U64" s="6"/>
      <c r="V64" s="6"/>
      <c r="W64" s="6"/>
      <c r="X64" s="6"/>
      <c r="AA64" s="1"/>
      <c r="AB64" s="1"/>
      <c r="AC64" s="1"/>
      <c r="AD64" s="1"/>
      <c r="AE64" s="1"/>
      <c r="AF64" s="1"/>
      <c r="AG64" s="8"/>
      <c r="AH64" s="8"/>
    </row>
    <row r="65" spans="27:34" x14ac:dyDescent="0.25">
      <c r="AA65" s="1"/>
      <c r="AB65" s="1"/>
      <c r="AC65" s="1"/>
      <c r="AD65" s="1"/>
      <c r="AE65" s="1"/>
      <c r="AF65" s="1"/>
      <c r="AG65" s="8"/>
      <c r="AH65" s="8"/>
    </row>
    <row r="66" spans="27:34" x14ac:dyDescent="0.25">
      <c r="AA66" s="1"/>
      <c r="AB66" s="1"/>
      <c r="AC66" s="1"/>
      <c r="AD66" s="1"/>
      <c r="AE66" s="1"/>
      <c r="AF66" s="1"/>
      <c r="AG66" s="8"/>
      <c r="AH66" s="8"/>
    </row>
    <row r="67" spans="27:34" x14ac:dyDescent="0.25">
      <c r="AA67" s="1"/>
      <c r="AB67" s="1"/>
      <c r="AC67" s="1"/>
      <c r="AD67" s="1"/>
      <c r="AE67" s="1"/>
      <c r="AF67" s="1"/>
      <c r="AG67" s="8"/>
      <c r="AH67" s="8"/>
    </row>
    <row r="68" spans="27:34" x14ac:dyDescent="0.25">
      <c r="AA68" s="1"/>
      <c r="AB68" s="1"/>
      <c r="AC68" s="1"/>
      <c r="AD68" s="1"/>
      <c r="AE68" s="1"/>
      <c r="AF68" s="1"/>
      <c r="AG68" s="8"/>
      <c r="AH68" s="8"/>
    </row>
    <row r="69" spans="27:34" x14ac:dyDescent="0.25">
      <c r="AA69" s="1"/>
      <c r="AB69" s="1"/>
      <c r="AC69" s="1"/>
      <c r="AD69" s="1"/>
      <c r="AE69" s="1"/>
      <c r="AF69" s="1"/>
      <c r="AG69" s="8"/>
      <c r="AH69" s="8"/>
    </row>
    <row r="70" spans="27:34" x14ac:dyDescent="0.25">
      <c r="AA70" s="1"/>
      <c r="AB70" s="1"/>
      <c r="AC70" s="1"/>
      <c r="AD70" s="1"/>
      <c r="AE70" s="1"/>
      <c r="AF70" s="1"/>
      <c r="AG70" s="8"/>
      <c r="AH70" s="8"/>
    </row>
    <row r="71" spans="27:34" x14ac:dyDescent="0.25">
      <c r="AA71" s="1"/>
      <c r="AB71" s="1"/>
      <c r="AC71" s="1"/>
      <c r="AD71" s="1"/>
      <c r="AE71" s="1"/>
      <c r="AF71" s="1"/>
      <c r="AG71" s="8"/>
      <c r="AH71" s="8"/>
    </row>
    <row r="72" spans="27:34" x14ac:dyDescent="0.25">
      <c r="AA72" s="1"/>
      <c r="AB72" s="1"/>
      <c r="AC72" s="1"/>
      <c r="AD72" s="1"/>
      <c r="AE72" s="1"/>
      <c r="AF72" s="1"/>
      <c r="AG72" s="8"/>
      <c r="AH72" s="8"/>
    </row>
    <row r="73" spans="27:34" x14ac:dyDescent="0.25">
      <c r="AA73" s="1"/>
      <c r="AB73" s="1"/>
      <c r="AC73" s="1"/>
      <c r="AD73" s="1"/>
      <c r="AE73" s="1"/>
      <c r="AF73" s="1"/>
      <c r="AG73" s="8"/>
      <c r="AH73" s="8"/>
    </row>
    <row r="74" spans="27:34" x14ac:dyDescent="0.25">
      <c r="AA74" s="1"/>
      <c r="AB74" s="1"/>
      <c r="AC74" s="1"/>
      <c r="AD74" s="1"/>
      <c r="AE74" s="1"/>
      <c r="AF74" s="1"/>
      <c r="AG74" s="8"/>
      <c r="AH74" s="8"/>
    </row>
    <row r="75" spans="27:34" x14ac:dyDescent="0.25">
      <c r="AA75" s="1"/>
      <c r="AB75" s="1"/>
      <c r="AC75" s="1"/>
      <c r="AD75" s="1"/>
      <c r="AE75" s="1"/>
      <c r="AF75" s="1"/>
      <c r="AG75" s="8"/>
      <c r="AH75" s="8"/>
    </row>
    <row r="76" spans="27:34" x14ac:dyDescent="0.25">
      <c r="AA76" s="1"/>
      <c r="AB76" s="1"/>
      <c r="AC76" s="1"/>
      <c r="AD76" s="1"/>
      <c r="AE76" s="1"/>
      <c r="AF76" s="1"/>
      <c r="AG76" s="8"/>
      <c r="AH76" s="8"/>
    </row>
    <row r="77" spans="27:34" x14ac:dyDescent="0.25">
      <c r="AA77" s="1"/>
      <c r="AB77" s="1"/>
      <c r="AC77" s="1"/>
      <c r="AD77" s="1"/>
      <c r="AE77" s="1"/>
      <c r="AF77" s="1"/>
      <c r="AG77" s="8"/>
      <c r="AH77" s="8"/>
    </row>
    <row r="78" spans="27:34" x14ac:dyDescent="0.25">
      <c r="AA78" s="1"/>
      <c r="AB78" s="1"/>
      <c r="AC78" s="1"/>
      <c r="AD78" s="1"/>
      <c r="AE78" s="1"/>
      <c r="AF78" s="1"/>
      <c r="AG78" s="8"/>
      <c r="AH78" s="8"/>
    </row>
    <row r="79" spans="27:34" x14ac:dyDescent="0.25">
      <c r="AA79" s="1"/>
      <c r="AB79" s="1"/>
      <c r="AC79" s="1"/>
      <c r="AD79" s="1"/>
      <c r="AE79" s="1"/>
      <c r="AF79" s="1"/>
      <c r="AG79" s="8"/>
      <c r="AH79" s="8"/>
    </row>
    <row r="80" spans="27:34" x14ac:dyDescent="0.25">
      <c r="AA80" s="1"/>
      <c r="AB80" s="1"/>
      <c r="AC80" s="1"/>
      <c r="AD80" s="1"/>
      <c r="AE80" s="1"/>
      <c r="AF80" s="1"/>
      <c r="AG80" s="8"/>
      <c r="AH80" s="8"/>
    </row>
    <row r="81" spans="27:34" x14ac:dyDescent="0.25">
      <c r="AA81" s="1"/>
      <c r="AB81" s="1"/>
      <c r="AC81" s="1"/>
      <c r="AD81" s="1"/>
      <c r="AE81" s="1"/>
      <c r="AF81" s="1"/>
      <c r="AG81" s="8"/>
      <c r="AH81" s="8"/>
    </row>
    <row r="82" spans="27:34" x14ac:dyDescent="0.25">
      <c r="AA82" s="1"/>
      <c r="AB82" s="1"/>
      <c r="AC82" s="1"/>
      <c r="AD82" s="1"/>
      <c r="AE82" s="1"/>
      <c r="AF82" s="1"/>
      <c r="AG82" s="8"/>
      <c r="AH82" s="8"/>
    </row>
    <row r="83" spans="27:34" x14ac:dyDescent="0.25">
      <c r="AA83" s="1"/>
      <c r="AB83" s="1"/>
      <c r="AC83" s="1"/>
      <c r="AD83" s="1"/>
      <c r="AE83" s="1"/>
      <c r="AF83" s="1"/>
      <c r="AG83" s="8"/>
      <c r="AH83" s="8"/>
    </row>
    <row r="84" spans="27:34" x14ac:dyDescent="0.25">
      <c r="AA84" s="1"/>
      <c r="AB84" s="1"/>
      <c r="AC84" s="1"/>
      <c r="AD84" s="1"/>
      <c r="AE84" s="1"/>
      <c r="AF84" s="1"/>
      <c r="AG84" s="8"/>
      <c r="AH84" s="8"/>
    </row>
    <row r="85" spans="27:34" x14ac:dyDescent="0.25">
      <c r="AA85" s="6"/>
      <c r="AB85" s="1"/>
      <c r="AC85" s="1"/>
      <c r="AD85" s="1"/>
      <c r="AE85" s="1"/>
      <c r="AF85" s="1"/>
      <c r="AG85" s="8"/>
      <c r="AH85" s="8"/>
    </row>
    <row r="86" spans="27:34" x14ac:dyDescent="0.25">
      <c r="AB86" s="1"/>
      <c r="AC86" s="1"/>
      <c r="AD86" s="1"/>
      <c r="AE86" s="1"/>
      <c r="AF86" s="1"/>
      <c r="AG86" s="8"/>
      <c r="AH86" s="8"/>
    </row>
    <row r="87" spans="27:34" x14ac:dyDescent="0.25">
      <c r="AB87" s="1"/>
      <c r="AC87" s="1"/>
      <c r="AD87" s="1"/>
      <c r="AE87" s="1"/>
      <c r="AF87" s="1"/>
      <c r="AG87" s="8"/>
      <c r="AH87" s="8"/>
    </row>
    <row r="88" spans="27:34" x14ac:dyDescent="0.25">
      <c r="AB88" s="1"/>
      <c r="AC88" s="1"/>
      <c r="AD88" s="1"/>
      <c r="AE88" s="1"/>
      <c r="AF88" s="1"/>
      <c r="AG88" s="8"/>
      <c r="AH88" s="8"/>
    </row>
    <row r="89" spans="27:34" x14ac:dyDescent="0.25">
      <c r="AB89" s="1"/>
      <c r="AC89" s="1"/>
      <c r="AD89" s="1"/>
      <c r="AE89" s="1"/>
      <c r="AF89" s="1"/>
      <c r="AG89" s="8"/>
      <c r="AH89" s="8"/>
    </row>
    <row r="90" spans="27:34" x14ac:dyDescent="0.25">
      <c r="AB90" s="1"/>
      <c r="AC90" s="1"/>
      <c r="AD90" s="1"/>
      <c r="AE90" s="1"/>
      <c r="AF90" s="1"/>
      <c r="AG90" s="8"/>
      <c r="AH90" s="8"/>
    </row>
    <row r="91" spans="27:34" x14ac:dyDescent="0.25">
      <c r="AB91" s="1"/>
      <c r="AC91" s="1"/>
      <c r="AD91" s="1"/>
      <c r="AE91" s="1"/>
      <c r="AF91" s="1"/>
      <c r="AG91" s="8"/>
      <c r="AH91" s="8"/>
    </row>
    <row r="92" spans="27:34" x14ac:dyDescent="0.25">
      <c r="AB92" s="1"/>
      <c r="AC92" s="1"/>
      <c r="AD92" s="1"/>
      <c r="AE92" s="1"/>
      <c r="AF92" s="1"/>
      <c r="AG92" s="8"/>
      <c r="AH92" s="8"/>
    </row>
    <row r="93" spans="27:34" x14ac:dyDescent="0.25">
      <c r="AB93" s="1"/>
      <c r="AC93" s="1"/>
      <c r="AD93" s="1"/>
      <c r="AE93" s="1"/>
      <c r="AF93" s="1"/>
      <c r="AG93" s="8"/>
      <c r="AH93" s="8"/>
    </row>
    <row r="94" spans="27:34" x14ac:dyDescent="0.25">
      <c r="AB94" s="1"/>
      <c r="AC94" s="1"/>
      <c r="AD94" s="1"/>
      <c r="AE94" s="1"/>
      <c r="AF94" s="1"/>
      <c r="AG94" s="8"/>
      <c r="AH94" s="8"/>
    </row>
    <row r="95" spans="27:34" x14ac:dyDescent="0.25">
      <c r="AB95" s="1"/>
      <c r="AC95" s="1"/>
      <c r="AD95" s="1"/>
      <c r="AE95" s="1"/>
      <c r="AF95" s="1"/>
      <c r="AG95" s="8"/>
      <c r="AH95" s="8"/>
    </row>
    <row r="96" spans="27:34" x14ac:dyDescent="0.25">
      <c r="AB96" s="1"/>
      <c r="AC96" s="1"/>
      <c r="AD96" s="1"/>
      <c r="AE96" s="1"/>
      <c r="AF96" s="1"/>
      <c r="AG96" s="8"/>
      <c r="AH96" s="8"/>
    </row>
    <row r="97" spans="28:34" x14ac:dyDescent="0.25">
      <c r="AB97" s="1"/>
      <c r="AC97" s="1"/>
      <c r="AD97" s="1"/>
      <c r="AE97" s="1"/>
      <c r="AF97" s="1"/>
      <c r="AG97" s="8"/>
      <c r="AH97" s="8"/>
    </row>
    <row r="98" spans="28:34" x14ac:dyDescent="0.25">
      <c r="AB98" s="1"/>
      <c r="AC98" s="1"/>
      <c r="AD98" s="1"/>
      <c r="AE98" s="1"/>
      <c r="AF98" s="1"/>
      <c r="AG98" s="8"/>
      <c r="AH98" s="8"/>
    </row>
    <row r="99" spans="28:34" x14ac:dyDescent="0.25">
      <c r="AB99" s="1"/>
      <c r="AC99" s="1"/>
      <c r="AD99" s="1"/>
      <c r="AE99" s="1"/>
      <c r="AF99" s="1"/>
      <c r="AG99" s="8"/>
      <c r="AH99" s="8"/>
    </row>
    <row r="100" spans="28:34" x14ac:dyDescent="0.25">
      <c r="AB100" s="1"/>
      <c r="AC100" s="1"/>
      <c r="AD100" s="1"/>
      <c r="AE100" s="1"/>
      <c r="AF100" s="1"/>
      <c r="AG100" s="8"/>
      <c r="AH100" s="8"/>
    </row>
    <row r="101" spans="28:34" x14ac:dyDescent="0.25">
      <c r="AB101" s="1"/>
      <c r="AC101" s="1"/>
      <c r="AD101" s="1"/>
      <c r="AE101" s="1"/>
      <c r="AF101" s="1"/>
      <c r="AG101" s="8"/>
      <c r="AH101" s="8"/>
    </row>
    <row r="102" spans="28:34" x14ac:dyDescent="0.25">
      <c r="AB102" s="1"/>
      <c r="AC102" s="1"/>
      <c r="AD102" s="1"/>
      <c r="AE102" s="1"/>
      <c r="AF102" s="1"/>
      <c r="AG102" s="8"/>
      <c r="AH102" s="8"/>
    </row>
    <row r="103" spans="28:34" x14ac:dyDescent="0.25">
      <c r="AB103" s="1"/>
      <c r="AC103" s="1"/>
      <c r="AD103" s="1"/>
      <c r="AE103" s="1"/>
      <c r="AF103" s="1"/>
      <c r="AG103" s="8"/>
      <c r="AH103" s="8"/>
    </row>
    <row r="104" spans="28:34" x14ac:dyDescent="0.25">
      <c r="AB104" s="1"/>
      <c r="AC104" s="1"/>
      <c r="AD104" s="1"/>
      <c r="AE104" s="1"/>
      <c r="AF104" s="1"/>
      <c r="AG104" s="8"/>
      <c r="AH104" s="8"/>
    </row>
    <row r="105" spans="28:34" x14ac:dyDescent="0.25">
      <c r="AB105" s="1"/>
      <c r="AC105" s="1"/>
      <c r="AD105" s="1"/>
      <c r="AE105" s="1"/>
      <c r="AF105" s="1"/>
      <c r="AG105" s="8"/>
      <c r="AH105" s="8"/>
    </row>
    <row r="106" spans="28:34" x14ac:dyDescent="0.25">
      <c r="AB106" s="1"/>
      <c r="AC106" s="1"/>
      <c r="AD106" s="1"/>
      <c r="AE106" s="1"/>
      <c r="AF106" s="1"/>
      <c r="AG106" s="8"/>
      <c r="AH106" s="8"/>
    </row>
    <row r="107" spans="28:34" x14ac:dyDescent="0.25">
      <c r="AB107" s="6"/>
      <c r="AC107" s="1"/>
      <c r="AD107" s="1"/>
      <c r="AE107" s="1"/>
      <c r="AF107" s="1"/>
      <c r="AG107" s="8"/>
      <c r="AH107" s="8"/>
    </row>
    <row r="108" spans="28:34" x14ac:dyDescent="0.25">
      <c r="AC108" s="1"/>
      <c r="AD108" s="1"/>
      <c r="AE108" s="1"/>
      <c r="AF108" s="1"/>
      <c r="AG108" s="8"/>
      <c r="AH108" s="8"/>
    </row>
    <row r="109" spans="28:34" x14ac:dyDescent="0.25">
      <c r="AC109" s="1"/>
      <c r="AD109" s="1"/>
      <c r="AE109" s="1"/>
      <c r="AF109" s="1"/>
      <c r="AG109" s="8"/>
      <c r="AH109" s="8"/>
    </row>
    <row r="110" spans="28:34" x14ac:dyDescent="0.25">
      <c r="AC110" s="1"/>
      <c r="AD110" s="1"/>
      <c r="AE110" s="1"/>
      <c r="AF110" s="1"/>
      <c r="AG110" s="8"/>
      <c r="AH110" s="8"/>
    </row>
    <row r="111" spans="28:34" x14ac:dyDescent="0.25">
      <c r="AC111" s="1"/>
      <c r="AD111" s="1"/>
      <c r="AE111" s="1"/>
      <c r="AF111" s="1"/>
      <c r="AG111" s="8"/>
      <c r="AH111" s="8"/>
    </row>
    <row r="112" spans="28:34" x14ac:dyDescent="0.25">
      <c r="AC112" s="1"/>
      <c r="AD112" s="1"/>
      <c r="AE112" s="1"/>
      <c r="AF112" s="1"/>
      <c r="AG112" s="8"/>
      <c r="AH112" s="8"/>
    </row>
    <row r="113" spans="29:34" x14ac:dyDescent="0.25">
      <c r="AC113" s="6"/>
      <c r="AD113" s="6"/>
      <c r="AE113" s="6"/>
      <c r="AF113" s="6"/>
      <c r="AG113" s="9"/>
      <c r="AH113" s="9"/>
    </row>
  </sheetData>
  <sortState xmlns:xlrd2="http://schemas.microsoft.com/office/spreadsheetml/2017/richdata2" ref="B39:R48">
    <sortCondition ref="B39:B48"/>
  </sortState>
  <pageMargins left="0.70866141732283472" right="0.70866141732283472" top="0.74803149606299213" bottom="0.74803149606299213" header="0.31496062992125984" footer="0.31496062992125984"/>
  <pageSetup scale="57" orientation="landscape" horizontalDpi="4294967293" verticalDpi="0" r:id="rId1"/>
  <ignoredErrors>
    <ignoredError sqref="C9:C10 G9 C5:C6 F5 G6 K9" twoDigitTextYear="1"/>
    <ignoredError sqref="D4 D9:D10 D5:D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420FA-3FD4-408F-8D29-71A7DB2DE952}">
  <sheetPr>
    <pageSetUpPr fitToPage="1"/>
  </sheetPr>
  <dimension ref="A1:AH57"/>
  <sheetViews>
    <sheetView showGridLines="0" workbookViewId="0">
      <selection activeCell="A2" sqref="A2"/>
    </sheetView>
  </sheetViews>
  <sheetFormatPr defaultRowHeight="15" x14ac:dyDescent="0.25"/>
  <cols>
    <col min="1" max="1" width="21.140625" customWidth="1"/>
    <col min="2" max="2" width="17.5703125" style="1" bestFit="1" customWidth="1"/>
    <col min="3" max="3" width="7.140625" bestFit="1" customWidth="1"/>
    <col min="4" max="4" width="6.7109375" bestFit="1" customWidth="1"/>
    <col min="5" max="5" width="5.28515625" bestFit="1" customWidth="1"/>
    <col min="6" max="6" width="7.28515625" bestFit="1" customWidth="1"/>
    <col min="7" max="7" width="6.140625" bestFit="1" customWidth="1"/>
    <col min="8" max="8" width="4.42578125" bestFit="1" customWidth="1"/>
    <col min="9" max="9" width="4" bestFit="1" customWidth="1"/>
    <col min="10" max="10" width="4.85546875" bestFit="1" customWidth="1"/>
    <col min="11" max="11" width="6.85546875" bestFit="1" customWidth="1"/>
    <col min="12" max="12" width="7.5703125" bestFit="1" customWidth="1"/>
    <col min="13" max="13" width="4.140625" bestFit="1" customWidth="1"/>
    <col min="14" max="14" width="5.28515625" bestFit="1" customWidth="1"/>
    <col min="15" max="16" width="4.5703125" bestFit="1" customWidth="1"/>
    <col min="17" max="17" width="8.5703125" bestFit="1" customWidth="1"/>
    <col min="18" max="18" width="6" bestFit="1" customWidth="1"/>
    <col min="19" max="19" width="4.42578125" customWidth="1"/>
    <col min="20" max="20" width="4.5703125" customWidth="1"/>
    <col min="21" max="24" width="6.7109375" customWidth="1"/>
  </cols>
  <sheetData>
    <row r="1" spans="1:24" ht="18.75" x14ac:dyDescent="0.3">
      <c r="A1" s="22" t="s">
        <v>149</v>
      </c>
    </row>
    <row r="2" spans="1:24" x14ac:dyDescent="0.25">
      <c r="A2" s="2"/>
      <c r="B2" s="19"/>
      <c r="C2" s="18"/>
      <c r="D2" s="18"/>
      <c r="E2" s="18"/>
      <c r="F2" s="18"/>
      <c r="G2" s="18"/>
      <c r="H2" s="18"/>
      <c r="I2" s="18"/>
      <c r="J2" s="18"/>
      <c r="K2" s="18"/>
    </row>
    <row r="3" spans="1:24" x14ac:dyDescent="0.25">
      <c r="A3" s="19"/>
      <c r="B3" s="12" t="s">
        <v>1</v>
      </c>
      <c r="C3" s="12" t="s">
        <v>0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113</v>
      </c>
      <c r="K3" s="12" t="s">
        <v>8</v>
      </c>
      <c r="L3" s="12" t="s">
        <v>9</v>
      </c>
    </row>
    <row r="4" spans="1:24" x14ac:dyDescent="0.25">
      <c r="A4" s="3" t="s">
        <v>10</v>
      </c>
      <c r="B4" s="46" t="s">
        <v>11</v>
      </c>
      <c r="C4" s="47" t="s">
        <v>151</v>
      </c>
      <c r="D4" s="48">
        <f>12/17</f>
        <v>0.70588235294117652</v>
      </c>
      <c r="E4" s="49" t="s">
        <v>26</v>
      </c>
      <c r="F4" s="47" t="s">
        <v>152</v>
      </c>
      <c r="G4" s="40" t="s">
        <v>153</v>
      </c>
      <c r="H4" s="40">
        <v>174</v>
      </c>
      <c r="I4" s="11">
        <v>132</v>
      </c>
      <c r="J4" s="40" t="s">
        <v>154</v>
      </c>
      <c r="K4" s="40" t="s">
        <v>155</v>
      </c>
      <c r="L4" s="11" t="s">
        <v>37</v>
      </c>
    </row>
    <row r="5" spans="1:24" x14ac:dyDescent="0.25">
      <c r="B5" s="5" t="s">
        <v>38</v>
      </c>
      <c r="C5" s="4" t="s">
        <v>156</v>
      </c>
      <c r="D5" s="41">
        <f>8/18</f>
        <v>0.44444444444444442</v>
      </c>
      <c r="E5" s="4">
        <v>4</v>
      </c>
      <c r="F5" s="4" t="s">
        <v>129</v>
      </c>
      <c r="G5" s="4" t="s">
        <v>133</v>
      </c>
      <c r="H5" s="4">
        <v>129</v>
      </c>
      <c r="I5" s="1">
        <v>155</v>
      </c>
      <c r="J5" s="1">
        <f>H5-I5</f>
        <v>-26</v>
      </c>
      <c r="K5" s="4" t="s">
        <v>152</v>
      </c>
      <c r="L5" s="1" t="s">
        <v>33</v>
      </c>
    </row>
    <row r="6" spans="1:24" x14ac:dyDescent="0.25">
      <c r="B6" s="5" t="s">
        <v>12</v>
      </c>
      <c r="C6" s="4" t="s">
        <v>157</v>
      </c>
      <c r="D6" s="41">
        <f>5/22</f>
        <v>0.22727272727272727</v>
      </c>
      <c r="E6" s="4">
        <v>9</v>
      </c>
      <c r="F6" s="4" t="s">
        <v>158</v>
      </c>
      <c r="G6" s="4" t="s">
        <v>159</v>
      </c>
      <c r="H6" s="4">
        <v>126</v>
      </c>
      <c r="I6" s="1">
        <v>238</v>
      </c>
      <c r="J6" s="1">
        <f>H6-I6</f>
        <v>-112</v>
      </c>
      <c r="K6" s="4" t="s">
        <v>123</v>
      </c>
      <c r="L6" s="1" t="s">
        <v>33</v>
      </c>
    </row>
    <row r="7" spans="1:24" x14ac:dyDescent="0.25">
      <c r="B7" s="5"/>
      <c r="C7" s="1"/>
      <c r="D7" s="1"/>
      <c r="E7" s="1"/>
      <c r="F7" s="1"/>
      <c r="G7" s="1"/>
      <c r="H7" s="1"/>
      <c r="I7" s="1"/>
      <c r="J7" s="1"/>
      <c r="K7" s="1"/>
      <c r="L7" s="1"/>
    </row>
    <row r="8" spans="1:24" x14ac:dyDescent="0.25">
      <c r="A8" s="3" t="s">
        <v>13</v>
      </c>
      <c r="B8" s="5" t="s">
        <v>16</v>
      </c>
      <c r="C8" s="4" t="s">
        <v>160</v>
      </c>
      <c r="D8" s="41">
        <f>17/20</f>
        <v>0.85</v>
      </c>
      <c r="E8" s="4" t="s">
        <v>26</v>
      </c>
      <c r="F8" s="4" t="s">
        <v>161</v>
      </c>
      <c r="G8" s="4" t="s">
        <v>162</v>
      </c>
      <c r="H8" s="4">
        <v>229</v>
      </c>
      <c r="I8" s="1">
        <v>116</v>
      </c>
      <c r="J8" s="1">
        <f>H8-I8</f>
        <v>113</v>
      </c>
      <c r="K8" s="4" t="s">
        <v>117</v>
      </c>
      <c r="L8" s="1" t="s">
        <v>163</v>
      </c>
    </row>
    <row r="9" spans="1:24" x14ac:dyDescent="0.25">
      <c r="A9" s="1"/>
      <c r="B9" s="5" t="s">
        <v>14</v>
      </c>
      <c r="C9" s="4" t="s">
        <v>164</v>
      </c>
      <c r="D9" s="41">
        <f>10/19</f>
        <v>0.52631578947368418</v>
      </c>
      <c r="E9" s="4">
        <v>6</v>
      </c>
      <c r="F9" s="4" t="s">
        <v>165</v>
      </c>
      <c r="G9" s="32" t="s">
        <v>166</v>
      </c>
      <c r="H9" s="4">
        <v>159</v>
      </c>
      <c r="I9" s="1">
        <v>205</v>
      </c>
      <c r="J9" s="1">
        <f>H9-I9</f>
        <v>-46</v>
      </c>
      <c r="K9" s="4" t="s">
        <v>152</v>
      </c>
      <c r="L9" s="1" t="s">
        <v>37</v>
      </c>
    </row>
    <row r="10" spans="1:24" x14ac:dyDescent="0.25">
      <c r="A10" s="1"/>
      <c r="B10" s="5" t="s">
        <v>15</v>
      </c>
      <c r="C10" s="4" t="s">
        <v>169</v>
      </c>
      <c r="D10" s="41">
        <f>4/18</f>
        <v>0.22222222222222221</v>
      </c>
      <c r="E10" s="4" t="s">
        <v>170</v>
      </c>
      <c r="F10" s="44" t="s">
        <v>171</v>
      </c>
      <c r="G10" s="4" t="s">
        <v>123</v>
      </c>
      <c r="H10" s="4">
        <v>124</v>
      </c>
      <c r="I10" s="1">
        <v>153</v>
      </c>
      <c r="J10" s="1">
        <f>H10-I10</f>
        <v>-29</v>
      </c>
      <c r="K10" s="4" t="s">
        <v>167</v>
      </c>
      <c r="L10" s="1" t="s">
        <v>168</v>
      </c>
    </row>
    <row r="11" spans="1:24" x14ac:dyDescent="0.25">
      <c r="A11" s="2"/>
    </row>
    <row r="12" spans="1:24" x14ac:dyDescent="0.25">
      <c r="A12" s="2"/>
    </row>
    <row r="13" spans="1:24" x14ac:dyDescent="0.25">
      <c r="A13" s="2" t="s">
        <v>101</v>
      </c>
      <c r="B13" s="12" t="s">
        <v>39</v>
      </c>
      <c r="C13" s="12" t="s">
        <v>40</v>
      </c>
      <c r="D13" s="12" t="s">
        <v>41</v>
      </c>
      <c r="E13" s="12" t="s">
        <v>42</v>
      </c>
      <c r="F13" s="12" t="s">
        <v>43</v>
      </c>
      <c r="G13" s="12" t="s">
        <v>44</v>
      </c>
      <c r="H13" s="12" t="s">
        <v>45</v>
      </c>
      <c r="I13" s="12" t="s">
        <v>46</v>
      </c>
      <c r="J13" s="12" t="s">
        <v>47</v>
      </c>
      <c r="K13" s="12" t="s">
        <v>48</v>
      </c>
      <c r="L13" s="12" t="s">
        <v>49</v>
      </c>
      <c r="M13" s="12" t="s">
        <v>50</v>
      </c>
      <c r="N13" s="12" t="s">
        <v>51</v>
      </c>
      <c r="O13" s="12" t="s">
        <v>68</v>
      </c>
      <c r="P13" s="12" t="s">
        <v>52</v>
      </c>
      <c r="Q13" s="12" t="s">
        <v>53</v>
      </c>
      <c r="R13" s="12" t="s">
        <v>54</v>
      </c>
      <c r="S13" s="12" t="s">
        <v>55</v>
      </c>
      <c r="T13" s="12" t="s">
        <v>56</v>
      </c>
      <c r="U13" s="12" t="s">
        <v>57</v>
      </c>
      <c r="V13" s="12" t="s">
        <v>58</v>
      </c>
      <c r="W13" s="12" t="s">
        <v>59</v>
      </c>
      <c r="X13" s="12" t="s">
        <v>60</v>
      </c>
    </row>
    <row r="14" spans="1:24" x14ac:dyDescent="0.25">
      <c r="B14" s="76" t="s">
        <v>74</v>
      </c>
      <c r="C14" s="74">
        <v>11</v>
      </c>
      <c r="D14" s="74">
        <v>35</v>
      </c>
      <c r="E14" s="74">
        <v>33</v>
      </c>
      <c r="F14" s="74">
        <v>15</v>
      </c>
      <c r="G14" s="74">
        <v>11</v>
      </c>
      <c r="H14" s="74">
        <v>6</v>
      </c>
      <c r="I14" s="70">
        <v>3</v>
      </c>
      <c r="J14" s="74">
        <v>2</v>
      </c>
      <c r="K14" s="74">
        <v>1</v>
      </c>
      <c r="L14" s="70">
        <v>2</v>
      </c>
      <c r="M14" s="74">
        <v>5</v>
      </c>
      <c r="N14" s="70">
        <v>0</v>
      </c>
      <c r="O14" s="70">
        <v>6</v>
      </c>
      <c r="P14" s="70">
        <v>1</v>
      </c>
      <c r="Q14" s="70">
        <v>0</v>
      </c>
      <c r="R14" s="70">
        <v>0</v>
      </c>
      <c r="S14" s="70">
        <v>0</v>
      </c>
      <c r="T14" s="70">
        <v>0</v>
      </c>
      <c r="U14" s="75">
        <f t="shared" ref="U14:U32" si="0">(G14+M14+P14)/(E14+P14+N14)</f>
        <v>0.5</v>
      </c>
      <c r="V14" s="68">
        <f t="shared" ref="V14:V32" si="1">(H14+I14*2+J14*3+K14*4)/(E14)</f>
        <v>0.66666666666666663</v>
      </c>
      <c r="W14" s="68">
        <f t="shared" ref="W14:W32" si="2">V14+U14</f>
        <v>1.1666666666666665</v>
      </c>
      <c r="X14" s="68">
        <f t="shared" ref="X14:X32" si="3">G14/E14</f>
        <v>0.33333333333333331</v>
      </c>
    </row>
    <row r="15" spans="1:24" x14ac:dyDescent="0.25">
      <c r="A15" s="2"/>
      <c r="B15" s="76" t="s">
        <v>75</v>
      </c>
      <c r="C15" s="70">
        <v>5</v>
      </c>
      <c r="D15" s="70">
        <v>17</v>
      </c>
      <c r="E15" s="70">
        <v>13</v>
      </c>
      <c r="F15" s="70">
        <v>3</v>
      </c>
      <c r="G15" s="70">
        <v>7</v>
      </c>
      <c r="H15" s="70">
        <v>3</v>
      </c>
      <c r="I15" s="70">
        <v>3</v>
      </c>
      <c r="J15" s="70">
        <v>0</v>
      </c>
      <c r="K15" s="70">
        <v>2</v>
      </c>
      <c r="L15" s="70">
        <v>4</v>
      </c>
      <c r="M15" s="70">
        <v>3</v>
      </c>
      <c r="N15" s="70">
        <v>0</v>
      </c>
      <c r="O15" s="70">
        <v>3</v>
      </c>
      <c r="P15" s="70">
        <v>0</v>
      </c>
      <c r="Q15" s="70">
        <v>0</v>
      </c>
      <c r="R15" s="70">
        <v>0</v>
      </c>
      <c r="S15" s="70">
        <v>1</v>
      </c>
      <c r="T15" s="70">
        <v>0</v>
      </c>
      <c r="U15" s="68">
        <f t="shared" si="0"/>
        <v>0.76923076923076927</v>
      </c>
      <c r="V15" s="68">
        <f t="shared" si="1"/>
        <v>1.3076923076923077</v>
      </c>
      <c r="W15" s="68">
        <f t="shared" si="2"/>
        <v>2.0769230769230771</v>
      </c>
      <c r="X15" s="68">
        <f t="shared" si="3"/>
        <v>0.53846153846153844</v>
      </c>
    </row>
    <row r="16" spans="1:24" x14ac:dyDescent="0.25">
      <c r="B16" s="77" t="s">
        <v>172</v>
      </c>
      <c r="C16" s="70">
        <v>1</v>
      </c>
      <c r="D16" s="70">
        <v>2</v>
      </c>
      <c r="E16" s="70">
        <v>2</v>
      </c>
      <c r="F16" s="70">
        <v>0</v>
      </c>
      <c r="G16" s="70">
        <v>1</v>
      </c>
      <c r="H16" s="70">
        <v>1</v>
      </c>
      <c r="I16" s="70">
        <v>0</v>
      </c>
      <c r="J16" s="70">
        <v>0</v>
      </c>
      <c r="K16" s="70">
        <v>0</v>
      </c>
      <c r="L16" s="70">
        <v>1</v>
      </c>
      <c r="M16" s="70">
        <v>0</v>
      </c>
      <c r="N16" s="70">
        <v>0</v>
      </c>
      <c r="O16" s="70">
        <v>1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68">
        <f t="shared" si="0"/>
        <v>0.5</v>
      </c>
      <c r="V16" s="68">
        <f t="shared" si="1"/>
        <v>0.5</v>
      </c>
      <c r="W16" s="68">
        <f t="shared" si="2"/>
        <v>1</v>
      </c>
      <c r="X16" s="68">
        <f t="shared" si="3"/>
        <v>0.5</v>
      </c>
    </row>
    <row r="17" spans="1:24" x14ac:dyDescent="0.25">
      <c r="A17" s="2"/>
      <c r="B17" s="5" t="s">
        <v>76</v>
      </c>
      <c r="C17" s="11">
        <v>5</v>
      </c>
      <c r="D17" s="11">
        <v>24</v>
      </c>
      <c r="E17" s="11">
        <v>23</v>
      </c>
      <c r="F17" s="11">
        <v>7</v>
      </c>
      <c r="G17" s="11">
        <v>10</v>
      </c>
      <c r="H17" s="2">
        <v>6</v>
      </c>
      <c r="I17" s="11">
        <v>3</v>
      </c>
      <c r="J17" s="11">
        <v>1</v>
      </c>
      <c r="K17" s="11">
        <v>0</v>
      </c>
      <c r="L17" s="11">
        <v>4</v>
      </c>
      <c r="M17" s="11">
        <v>1</v>
      </c>
      <c r="N17" s="11">
        <v>0</v>
      </c>
      <c r="O17" s="11">
        <v>3</v>
      </c>
      <c r="P17" s="11">
        <v>0</v>
      </c>
      <c r="Q17" s="11">
        <v>0</v>
      </c>
      <c r="R17" s="11">
        <v>0</v>
      </c>
      <c r="S17" s="2">
        <v>2</v>
      </c>
      <c r="T17" s="11">
        <v>0</v>
      </c>
      <c r="U17" s="17">
        <f t="shared" si="0"/>
        <v>0.47826086956521741</v>
      </c>
      <c r="V17" s="17">
        <f t="shared" si="1"/>
        <v>0.65217391304347827</v>
      </c>
      <c r="W17" s="17">
        <f t="shared" si="2"/>
        <v>1.1304347826086958</v>
      </c>
      <c r="X17" s="10">
        <f t="shared" si="3"/>
        <v>0.43478260869565216</v>
      </c>
    </row>
    <row r="18" spans="1:24" x14ac:dyDescent="0.25">
      <c r="A18" s="2"/>
      <c r="B18" s="5" t="s">
        <v>78</v>
      </c>
      <c r="C18" s="11">
        <v>3</v>
      </c>
      <c r="D18" s="11">
        <v>13</v>
      </c>
      <c r="E18" s="11">
        <v>10</v>
      </c>
      <c r="F18" s="11">
        <v>2</v>
      </c>
      <c r="G18" s="11">
        <v>5</v>
      </c>
      <c r="H18" s="11">
        <v>4</v>
      </c>
      <c r="I18" s="11">
        <v>0</v>
      </c>
      <c r="J18" s="11">
        <v>1</v>
      </c>
      <c r="K18" s="11">
        <v>0</v>
      </c>
      <c r="L18" s="11">
        <v>2</v>
      </c>
      <c r="M18" s="11">
        <v>2</v>
      </c>
      <c r="N18" s="11">
        <v>0</v>
      </c>
      <c r="O18" s="11">
        <v>3</v>
      </c>
      <c r="P18" s="11">
        <v>1</v>
      </c>
      <c r="Q18" s="11">
        <v>0</v>
      </c>
      <c r="R18" s="11">
        <v>0</v>
      </c>
      <c r="S18" s="11">
        <v>0</v>
      </c>
      <c r="T18" s="11">
        <v>1</v>
      </c>
      <c r="U18" s="17">
        <f t="shared" si="0"/>
        <v>0.72727272727272729</v>
      </c>
      <c r="V18" s="17">
        <f t="shared" si="1"/>
        <v>0.7</v>
      </c>
      <c r="W18" s="17">
        <f t="shared" si="2"/>
        <v>1.4272727272727272</v>
      </c>
      <c r="X18" s="17">
        <f t="shared" si="3"/>
        <v>0.5</v>
      </c>
    </row>
    <row r="19" spans="1:24" x14ac:dyDescent="0.25">
      <c r="A19" s="2"/>
      <c r="B19" s="5" t="s">
        <v>82</v>
      </c>
      <c r="C19" s="11">
        <v>4</v>
      </c>
      <c r="D19" s="11">
        <v>14</v>
      </c>
      <c r="E19" s="11">
        <v>14</v>
      </c>
      <c r="F19" s="11">
        <v>3</v>
      </c>
      <c r="G19" s="11">
        <v>5</v>
      </c>
      <c r="H19" s="11">
        <v>2</v>
      </c>
      <c r="I19" s="11">
        <v>0</v>
      </c>
      <c r="J19" s="11">
        <v>0</v>
      </c>
      <c r="K19" s="11">
        <v>0</v>
      </c>
      <c r="L19" s="11">
        <v>2</v>
      </c>
      <c r="M19" s="11">
        <v>0</v>
      </c>
      <c r="N19" s="11">
        <v>0</v>
      </c>
      <c r="O19" s="11">
        <v>3</v>
      </c>
      <c r="P19" s="11">
        <v>0</v>
      </c>
      <c r="Q19" s="11">
        <v>0</v>
      </c>
      <c r="R19" s="11">
        <v>0</v>
      </c>
      <c r="S19" s="11">
        <v>1</v>
      </c>
      <c r="T19" s="11">
        <v>0</v>
      </c>
      <c r="U19" s="17">
        <f t="shared" si="0"/>
        <v>0.35714285714285715</v>
      </c>
      <c r="V19" s="17">
        <f t="shared" si="1"/>
        <v>0.14285714285714285</v>
      </c>
      <c r="W19" s="17">
        <f t="shared" si="2"/>
        <v>0.5</v>
      </c>
      <c r="X19" s="17">
        <f t="shared" si="3"/>
        <v>0.35714285714285715</v>
      </c>
    </row>
    <row r="20" spans="1:24" x14ac:dyDescent="0.25">
      <c r="B20" s="76" t="s">
        <v>100</v>
      </c>
      <c r="C20" s="70">
        <v>6</v>
      </c>
      <c r="D20" s="70">
        <v>23</v>
      </c>
      <c r="E20" s="70">
        <v>20</v>
      </c>
      <c r="F20" s="70">
        <v>3</v>
      </c>
      <c r="G20" s="70">
        <v>4</v>
      </c>
      <c r="H20" s="70">
        <v>1</v>
      </c>
      <c r="I20" s="70">
        <v>3</v>
      </c>
      <c r="J20" s="70">
        <v>0</v>
      </c>
      <c r="K20" s="70">
        <v>0</v>
      </c>
      <c r="L20" s="70">
        <v>1</v>
      </c>
      <c r="M20" s="70">
        <v>2</v>
      </c>
      <c r="N20" s="70">
        <v>0</v>
      </c>
      <c r="O20" s="74">
        <v>0</v>
      </c>
      <c r="P20" s="70">
        <v>0</v>
      </c>
      <c r="Q20" s="70">
        <v>0</v>
      </c>
      <c r="R20" s="70">
        <v>0</v>
      </c>
      <c r="S20" s="70">
        <v>0</v>
      </c>
      <c r="T20" s="70">
        <v>1</v>
      </c>
      <c r="U20" s="68">
        <f t="shared" si="0"/>
        <v>0.3</v>
      </c>
      <c r="V20" s="68">
        <f t="shared" si="1"/>
        <v>0.35</v>
      </c>
      <c r="W20" s="68">
        <f t="shared" si="2"/>
        <v>0.64999999999999991</v>
      </c>
      <c r="X20" s="68">
        <f t="shared" si="3"/>
        <v>0.2</v>
      </c>
    </row>
    <row r="21" spans="1:24" x14ac:dyDescent="0.25">
      <c r="A21" s="1"/>
      <c r="B21" s="76" t="s">
        <v>83</v>
      </c>
      <c r="C21" s="70">
        <v>5</v>
      </c>
      <c r="D21" s="70">
        <v>17</v>
      </c>
      <c r="E21" s="70">
        <v>14</v>
      </c>
      <c r="F21" s="70">
        <v>4</v>
      </c>
      <c r="G21" s="70">
        <v>1</v>
      </c>
      <c r="H21" s="70">
        <v>1</v>
      </c>
      <c r="I21" s="70">
        <v>0</v>
      </c>
      <c r="J21" s="70">
        <v>0</v>
      </c>
      <c r="K21" s="70">
        <v>0</v>
      </c>
      <c r="L21" s="70">
        <v>1</v>
      </c>
      <c r="M21" s="70">
        <v>4</v>
      </c>
      <c r="N21" s="70">
        <v>0</v>
      </c>
      <c r="O21" s="70">
        <v>4</v>
      </c>
      <c r="P21" s="70">
        <v>0</v>
      </c>
      <c r="Q21" s="70">
        <v>0</v>
      </c>
      <c r="R21" s="70">
        <v>0</v>
      </c>
      <c r="S21" s="70">
        <v>3</v>
      </c>
      <c r="T21" s="70">
        <v>0</v>
      </c>
      <c r="U21" s="68">
        <f t="shared" si="0"/>
        <v>0.35714285714285715</v>
      </c>
      <c r="V21" s="68">
        <f t="shared" si="1"/>
        <v>7.1428571428571425E-2</v>
      </c>
      <c r="W21" s="68">
        <f t="shared" si="2"/>
        <v>0.4285714285714286</v>
      </c>
      <c r="X21" s="68">
        <f t="shared" si="3"/>
        <v>7.1428571428571425E-2</v>
      </c>
    </row>
    <row r="22" spans="1:24" x14ac:dyDescent="0.25">
      <c r="A22" s="1"/>
      <c r="B22" s="76" t="s">
        <v>84</v>
      </c>
      <c r="C22" s="70">
        <v>1</v>
      </c>
      <c r="D22" s="70">
        <v>3</v>
      </c>
      <c r="E22" s="70">
        <v>3</v>
      </c>
      <c r="F22" s="70">
        <v>0</v>
      </c>
      <c r="G22" s="70">
        <v>1</v>
      </c>
      <c r="H22" s="70">
        <v>1</v>
      </c>
      <c r="I22" s="70">
        <v>0</v>
      </c>
      <c r="J22" s="70">
        <v>0</v>
      </c>
      <c r="K22" s="70">
        <v>0</v>
      </c>
      <c r="L22" s="70">
        <v>2</v>
      </c>
      <c r="M22" s="70">
        <v>0</v>
      </c>
      <c r="N22" s="70">
        <v>0</v>
      </c>
      <c r="O22" s="70">
        <v>1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68">
        <f t="shared" si="0"/>
        <v>0.33333333333333331</v>
      </c>
      <c r="V22" s="68">
        <f t="shared" si="1"/>
        <v>0.33333333333333331</v>
      </c>
      <c r="W22" s="68">
        <f t="shared" si="2"/>
        <v>0.66666666666666663</v>
      </c>
      <c r="X22" s="68">
        <f t="shared" si="3"/>
        <v>0.33333333333333331</v>
      </c>
    </row>
    <row r="23" spans="1:24" s="1" customFormat="1" x14ac:dyDescent="0.25">
      <c r="B23" s="5" t="s">
        <v>85</v>
      </c>
      <c r="C23" s="11">
        <v>4</v>
      </c>
      <c r="D23" s="11">
        <v>17</v>
      </c>
      <c r="E23" s="11">
        <v>17</v>
      </c>
      <c r="F23" s="11">
        <v>0</v>
      </c>
      <c r="G23" s="11">
        <v>3</v>
      </c>
      <c r="H23" s="11">
        <v>3</v>
      </c>
      <c r="I23" s="11">
        <v>0</v>
      </c>
      <c r="J23" s="11">
        <v>0</v>
      </c>
      <c r="K23" s="11">
        <v>0</v>
      </c>
      <c r="L23" s="11">
        <v>3</v>
      </c>
      <c r="M23" s="11">
        <v>0</v>
      </c>
      <c r="N23" s="11">
        <v>0</v>
      </c>
      <c r="O23" s="11">
        <v>6</v>
      </c>
      <c r="P23" s="11">
        <v>0</v>
      </c>
      <c r="Q23" s="11">
        <v>0</v>
      </c>
      <c r="R23" s="11">
        <v>0</v>
      </c>
      <c r="S23" s="11">
        <v>1</v>
      </c>
      <c r="T23" s="11">
        <v>0</v>
      </c>
      <c r="U23" s="17">
        <f t="shared" si="0"/>
        <v>0.17647058823529413</v>
      </c>
      <c r="V23" s="17">
        <f t="shared" si="1"/>
        <v>0.17647058823529413</v>
      </c>
      <c r="W23" s="17">
        <f t="shared" si="2"/>
        <v>0.35294117647058826</v>
      </c>
      <c r="X23" s="17">
        <f t="shared" si="3"/>
        <v>0.17647058823529413</v>
      </c>
    </row>
    <row r="24" spans="1:24" s="1" customFormat="1" x14ac:dyDescent="0.25">
      <c r="B24" s="5" t="s">
        <v>86</v>
      </c>
      <c r="C24" s="11">
        <v>5</v>
      </c>
      <c r="D24" s="11">
        <v>14</v>
      </c>
      <c r="E24" s="11">
        <v>8</v>
      </c>
      <c r="F24" s="11">
        <v>0</v>
      </c>
      <c r="G24" s="11">
        <v>1</v>
      </c>
      <c r="H24" s="11">
        <v>1</v>
      </c>
      <c r="I24" s="11">
        <v>0</v>
      </c>
      <c r="J24" s="11">
        <v>0</v>
      </c>
      <c r="K24" s="11">
        <v>0</v>
      </c>
      <c r="L24" s="11">
        <v>3</v>
      </c>
      <c r="M24" s="11">
        <v>0</v>
      </c>
      <c r="N24" s="11">
        <v>1</v>
      </c>
      <c r="O24" s="11">
        <v>7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7">
        <f t="shared" si="0"/>
        <v>0.2</v>
      </c>
      <c r="V24" s="17">
        <f t="shared" si="1"/>
        <v>0.125</v>
      </c>
      <c r="W24" s="17">
        <f t="shared" si="2"/>
        <v>0.32500000000000001</v>
      </c>
      <c r="X24" s="17">
        <f t="shared" si="3"/>
        <v>0.125</v>
      </c>
    </row>
    <row r="25" spans="1:24" s="1" customFormat="1" x14ac:dyDescent="0.25">
      <c r="B25" s="5" t="s">
        <v>87</v>
      </c>
      <c r="C25" s="11">
        <v>6</v>
      </c>
      <c r="D25" s="11">
        <v>20</v>
      </c>
      <c r="E25" s="11">
        <v>20</v>
      </c>
      <c r="F25" s="11">
        <v>4</v>
      </c>
      <c r="G25" s="11">
        <v>6</v>
      </c>
      <c r="H25" s="2">
        <v>6</v>
      </c>
      <c r="I25" s="11">
        <v>0</v>
      </c>
      <c r="J25" s="11">
        <v>0</v>
      </c>
      <c r="K25" s="11">
        <v>0</v>
      </c>
      <c r="L25" s="11">
        <v>5</v>
      </c>
      <c r="M25" s="11">
        <v>0</v>
      </c>
      <c r="N25" s="2">
        <v>1</v>
      </c>
      <c r="O25" s="11">
        <v>3</v>
      </c>
      <c r="P25" s="11">
        <v>1</v>
      </c>
      <c r="Q25" s="11">
        <v>1</v>
      </c>
      <c r="R25" s="11">
        <v>0</v>
      </c>
      <c r="S25" s="11">
        <v>0</v>
      </c>
      <c r="T25" s="11">
        <v>0</v>
      </c>
      <c r="U25" s="17">
        <f t="shared" si="0"/>
        <v>0.31818181818181818</v>
      </c>
      <c r="V25" s="17">
        <f t="shared" si="1"/>
        <v>0.3</v>
      </c>
      <c r="W25" s="17">
        <f t="shared" si="2"/>
        <v>0.61818181818181817</v>
      </c>
      <c r="X25" s="17">
        <f t="shared" si="3"/>
        <v>0.3</v>
      </c>
    </row>
    <row r="26" spans="1:24" s="1" customFormat="1" x14ac:dyDescent="0.25">
      <c r="B26" s="76" t="s">
        <v>88</v>
      </c>
      <c r="C26" s="70">
        <v>4</v>
      </c>
      <c r="D26" s="70">
        <v>16</v>
      </c>
      <c r="E26" s="70">
        <v>14</v>
      </c>
      <c r="F26" s="70">
        <v>5</v>
      </c>
      <c r="G26" s="70">
        <v>4</v>
      </c>
      <c r="H26" s="70">
        <v>2</v>
      </c>
      <c r="I26" s="70">
        <v>1</v>
      </c>
      <c r="J26" s="70">
        <v>0</v>
      </c>
      <c r="K26" s="70">
        <v>1</v>
      </c>
      <c r="L26" s="70">
        <v>4</v>
      </c>
      <c r="M26" s="70">
        <v>1</v>
      </c>
      <c r="N26" s="70">
        <v>0</v>
      </c>
      <c r="O26" s="70">
        <v>3</v>
      </c>
      <c r="P26" s="70">
        <v>1</v>
      </c>
      <c r="Q26" s="70">
        <v>0</v>
      </c>
      <c r="R26" s="70">
        <v>0</v>
      </c>
      <c r="S26" s="70">
        <v>2</v>
      </c>
      <c r="T26" s="70">
        <v>0</v>
      </c>
      <c r="U26" s="68">
        <f t="shared" si="0"/>
        <v>0.4</v>
      </c>
      <c r="V26" s="68">
        <f t="shared" si="1"/>
        <v>0.5714285714285714</v>
      </c>
      <c r="W26" s="68">
        <f t="shared" si="2"/>
        <v>0.97142857142857142</v>
      </c>
      <c r="X26" s="68">
        <f t="shared" si="3"/>
        <v>0.2857142857142857</v>
      </c>
    </row>
    <row r="27" spans="1:24" s="1" customFormat="1" x14ac:dyDescent="0.25">
      <c r="B27" s="76" t="s">
        <v>89</v>
      </c>
      <c r="C27" s="70">
        <v>3</v>
      </c>
      <c r="D27" s="70">
        <v>6</v>
      </c>
      <c r="E27" s="70">
        <v>6</v>
      </c>
      <c r="F27" s="70">
        <v>0</v>
      </c>
      <c r="G27" s="70">
        <v>1</v>
      </c>
      <c r="H27" s="70">
        <v>1</v>
      </c>
      <c r="I27" s="70">
        <v>0</v>
      </c>
      <c r="J27" s="70">
        <v>0</v>
      </c>
      <c r="K27" s="70">
        <v>0</v>
      </c>
      <c r="L27" s="70">
        <v>1</v>
      </c>
      <c r="M27" s="70">
        <v>0</v>
      </c>
      <c r="N27" s="70">
        <v>0</v>
      </c>
      <c r="O27" s="70">
        <v>3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  <c r="U27" s="68">
        <f t="shared" si="0"/>
        <v>0.16666666666666666</v>
      </c>
      <c r="V27" s="68">
        <f t="shared" si="1"/>
        <v>0.16666666666666666</v>
      </c>
      <c r="W27" s="68">
        <f t="shared" si="2"/>
        <v>0.33333333333333331</v>
      </c>
      <c r="X27" s="68">
        <f t="shared" si="3"/>
        <v>0.16666666666666666</v>
      </c>
    </row>
    <row r="28" spans="1:24" s="1" customFormat="1" x14ac:dyDescent="0.25">
      <c r="B28" s="77" t="s">
        <v>92</v>
      </c>
      <c r="C28" s="70">
        <v>6</v>
      </c>
      <c r="D28" s="70">
        <v>25</v>
      </c>
      <c r="E28" s="70">
        <v>24</v>
      </c>
      <c r="F28" s="70">
        <v>4</v>
      </c>
      <c r="G28" s="70">
        <v>5</v>
      </c>
      <c r="H28" s="70">
        <v>5</v>
      </c>
      <c r="I28" s="70">
        <v>0</v>
      </c>
      <c r="J28" s="70">
        <v>0</v>
      </c>
      <c r="K28" s="70">
        <v>0</v>
      </c>
      <c r="L28" s="70">
        <v>0</v>
      </c>
      <c r="M28" s="70">
        <v>1</v>
      </c>
      <c r="N28" s="70">
        <v>0</v>
      </c>
      <c r="O28" s="70">
        <v>4</v>
      </c>
      <c r="P28" s="70">
        <v>3</v>
      </c>
      <c r="Q28" s="70">
        <v>0</v>
      </c>
      <c r="R28" s="70">
        <v>0</v>
      </c>
      <c r="S28" s="74">
        <v>2</v>
      </c>
      <c r="T28" s="70">
        <v>0</v>
      </c>
      <c r="U28" s="68">
        <f t="shared" si="0"/>
        <v>0.33333333333333331</v>
      </c>
      <c r="V28" s="68">
        <f t="shared" si="1"/>
        <v>0.20833333333333334</v>
      </c>
      <c r="W28" s="68">
        <f t="shared" si="2"/>
        <v>0.54166666666666663</v>
      </c>
      <c r="X28" s="68">
        <f t="shared" si="3"/>
        <v>0.20833333333333334</v>
      </c>
    </row>
    <row r="29" spans="1:24" s="1" customFormat="1" x14ac:dyDescent="0.25">
      <c r="B29" s="5" t="s">
        <v>93</v>
      </c>
      <c r="C29" s="11">
        <v>2</v>
      </c>
      <c r="D29" s="11">
        <v>6</v>
      </c>
      <c r="E29" s="11">
        <v>5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1</v>
      </c>
      <c r="M29" s="11">
        <v>1</v>
      </c>
      <c r="N29" s="11">
        <v>1</v>
      </c>
      <c r="O29" s="11">
        <v>1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7">
        <f t="shared" si="0"/>
        <v>0.16666666666666666</v>
      </c>
      <c r="V29" s="17">
        <f t="shared" si="1"/>
        <v>0</v>
      </c>
      <c r="W29" s="17">
        <f t="shared" si="2"/>
        <v>0.16666666666666666</v>
      </c>
      <c r="X29" s="17">
        <f t="shared" si="3"/>
        <v>0</v>
      </c>
    </row>
    <row r="30" spans="1:24" s="1" customFormat="1" x14ac:dyDescent="0.25">
      <c r="B30" s="5" t="s">
        <v>94</v>
      </c>
      <c r="C30" s="11">
        <v>6</v>
      </c>
      <c r="D30" s="11">
        <v>27</v>
      </c>
      <c r="E30" s="11">
        <v>26</v>
      </c>
      <c r="F30" s="11">
        <v>10</v>
      </c>
      <c r="G30" s="2">
        <v>11</v>
      </c>
      <c r="H30" s="11">
        <v>5</v>
      </c>
      <c r="I30" s="2">
        <v>5</v>
      </c>
      <c r="J30" s="11">
        <v>0</v>
      </c>
      <c r="K30" s="2">
        <v>1</v>
      </c>
      <c r="L30" s="2">
        <v>7</v>
      </c>
      <c r="M30" s="11">
        <v>1</v>
      </c>
      <c r="N30" s="11">
        <v>0</v>
      </c>
      <c r="O30" s="11">
        <v>2</v>
      </c>
      <c r="P30" s="11">
        <v>1</v>
      </c>
      <c r="Q30" s="11">
        <v>0</v>
      </c>
      <c r="R30" s="11">
        <v>0</v>
      </c>
      <c r="S30" s="11">
        <v>1</v>
      </c>
      <c r="T30" s="11">
        <v>0</v>
      </c>
      <c r="U30" s="17">
        <f t="shared" si="0"/>
        <v>0.48148148148148145</v>
      </c>
      <c r="V30" s="10">
        <f t="shared" si="1"/>
        <v>0.73076923076923073</v>
      </c>
      <c r="W30" s="10">
        <f t="shared" si="2"/>
        <v>1.2122507122507122</v>
      </c>
      <c r="X30" s="17">
        <f t="shared" si="3"/>
        <v>0.42307692307692307</v>
      </c>
    </row>
    <row r="31" spans="1:24" s="1" customFormat="1" x14ac:dyDescent="0.25">
      <c r="B31" s="5" t="s">
        <v>95</v>
      </c>
      <c r="C31" s="11">
        <v>5</v>
      </c>
      <c r="D31" s="11">
        <v>17</v>
      </c>
      <c r="E31" s="11">
        <v>16</v>
      </c>
      <c r="F31" s="11">
        <v>4</v>
      </c>
      <c r="G31" s="11">
        <v>3</v>
      </c>
      <c r="H31" s="11">
        <v>1</v>
      </c>
      <c r="I31" s="11">
        <v>1</v>
      </c>
      <c r="J31" s="11">
        <v>0</v>
      </c>
      <c r="K31" s="2">
        <v>1</v>
      </c>
      <c r="L31" s="11">
        <v>5</v>
      </c>
      <c r="M31" s="11">
        <v>2</v>
      </c>
      <c r="N31" s="2">
        <v>1</v>
      </c>
      <c r="O31" s="11">
        <v>4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7">
        <f t="shared" si="0"/>
        <v>0.29411764705882354</v>
      </c>
      <c r="V31" s="17">
        <f t="shared" si="1"/>
        <v>0.4375</v>
      </c>
      <c r="W31" s="17">
        <f t="shared" si="2"/>
        <v>0.73161764705882359</v>
      </c>
      <c r="X31" s="17">
        <f t="shared" si="3"/>
        <v>0.1875</v>
      </c>
    </row>
    <row r="32" spans="1:24" s="1" customFormat="1" x14ac:dyDescent="0.25">
      <c r="B32" s="76" t="s">
        <v>284</v>
      </c>
      <c r="C32" s="70">
        <v>3</v>
      </c>
      <c r="D32" s="70">
        <v>9</v>
      </c>
      <c r="E32" s="70">
        <v>9</v>
      </c>
      <c r="F32" s="70">
        <v>1</v>
      </c>
      <c r="G32" s="70">
        <v>5</v>
      </c>
      <c r="H32" s="70">
        <v>5</v>
      </c>
      <c r="I32" s="70">
        <v>0</v>
      </c>
      <c r="J32" s="70">
        <v>0</v>
      </c>
      <c r="K32" s="70">
        <v>0</v>
      </c>
      <c r="L32" s="70">
        <v>3</v>
      </c>
      <c r="M32" s="70">
        <v>0</v>
      </c>
      <c r="N32" s="70">
        <v>0</v>
      </c>
      <c r="O32" s="70">
        <v>1</v>
      </c>
      <c r="P32" s="70">
        <v>0</v>
      </c>
      <c r="Q32" s="70">
        <v>0</v>
      </c>
      <c r="R32" s="70">
        <v>0</v>
      </c>
      <c r="S32" s="70">
        <v>2</v>
      </c>
      <c r="T32" s="70">
        <v>0</v>
      </c>
      <c r="U32" s="68">
        <f t="shared" si="0"/>
        <v>0.55555555555555558</v>
      </c>
      <c r="V32" s="68">
        <f t="shared" si="1"/>
        <v>0.55555555555555558</v>
      </c>
      <c r="W32" s="68">
        <f t="shared" si="2"/>
        <v>1.1111111111111112</v>
      </c>
      <c r="X32" s="68">
        <f t="shared" si="3"/>
        <v>0.55555555555555558</v>
      </c>
    </row>
    <row r="33" spans="1:34" x14ac:dyDescent="0.25">
      <c r="B33" s="12" t="s">
        <v>174</v>
      </c>
      <c r="C33" s="12">
        <f t="shared" ref="C33:T33" si="4">SUM(C14:C32)</f>
        <v>85</v>
      </c>
      <c r="D33" s="12">
        <f t="shared" si="4"/>
        <v>305</v>
      </c>
      <c r="E33" s="12">
        <f t="shared" si="4"/>
        <v>277</v>
      </c>
      <c r="F33" s="12">
        <f t="shared" si="4"/>
        <v>65</v>
      </c>
      <c r="G33" s="12">
        <f t="shared" si="4"/>
        <v>84</v>
      </c>
      <c r="H33" s="12">
        <f t="shared" si="4"/>
        <v>54</v>
      </c>
      <c r="I33" s="12">
        <f t="shared" si="4"/>
        <v>19</v>
      </c>
      <c r="J33" s="12">
        <f t="shared" si="4"/>
        <v>4</v>
      </c>
      <c r="K33" s="12">
        <f t="shared" si="4"/>
        <v>6</v>
      </c>
      <c r="L33" s="12">
        <f t="shared" si="4"/>
        <v>51</v>
      </c>
      <c r="M33" s="12">
        <f t="shared" si="4"/>
        <v>23</v>
      </c>
      <c r="N33" s="12">
        <f t="shared" si="4"/>
        <v>4</v>
      </c>
      <c r="O33" s="12">
        <f t="shared" si="4"/>
        <v>58</v>
      </c>
      <c r="P33" s="12">
        <f t="shared" si="4"/>
        <v>9</v>
      </c>
      <c r="Q33" s="12">
        <f t="shared" si="4"/>
        <v>1</v>
      </c>
      <c r="R33" s="12">
        <f t="shared" si="4"/>
        <v>0</v>
      </c>
      <c r="S33" s="12">
        <f t="shared" si="4"/>
        <v>15</v>
      </c>
      <c r="T33" s="12">
        <f t="shared" si="4"/>
        <v>2</v>
      </c>
      <c r="U33" s="13">
        <v>0.48157248157248156</v>
      </c>
      <c r="V33" s="13">
        <v>0.38383838383838381</v>
      </c>
      <c r="W33" s="13">
        <v>0.86541086541086543</v>
      </c>
      <c r="X33" s="13">
        <v>0.31060606060606061</v>
      </c>
      <c r="Y33" s="1"/>
      <c r="Z33" s="1"/>
      <c r="AA33" s="1"/>
      <c r="AB33" s="1"/>
      <c r="AC33" s="1"/>
      <c r="AD33" s="1"/>
      <c r="AE33" s="1"/>
      <c r="AF33" s="1"/>
      <c r="AG33" s="8"/>
      <c r="AH33" s="8"/>
    </row>
    <row r="34" spans="1:34" x14ac:dyDescent="0.25">
      <c r="B34" s="1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9"/>
      <c r="V34" s="9"/>
      <c r="W34" s="9"/>
      <c r="X34" s="9"/>
      <c r="Y34" s="1"/>
      <c r="Z34" s="1"/>
      <c r="AA34" s="1"/>
      <c r="AB34" s="1"/>
      <c r="AC34" s="1"/>
      <c r="AD34" s="1"/>
      <c r="AE34" s="1"/>
      <c r="AF34" s="1"/>
      <c r="AG34" s="8"/>
      <c r="AH34" s="8"/>
    </row>
    <row r="35" spans="1:34" x14ac:dyDescent="0.25">
      <c r="S35" s="1"/>
      <c r="T35" s="1"/>
      <c r="U35" s="1"/>
      <c r="V35" s="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8"/>
      <c r="AH35" s="8"/>
    </row>
    <row r="36" spans="1:34" x14ac:dyDescent="0.25">
      <c r="A36" s="2" t="s">
        <v>102</v>
      </c>
      <c r="B36" s="12" t="s">
        <v>61</v>
      </c>
      <c r="C36" s="12" t="s">
        <v>62</v>
      </c>
      <c r="D36" s="12" t="s">
        <v>63</v>
      </c>
      <c r="E36" s="12" t="s">
        <v>64</v>
      </c>
      <c r="F36" s="12" t="s">
        <v>65</v>
      </c>
      <c r="G36" s="12" t="s">
        <v>66</v>
      </c>
      <c r="H36" s="12" t="s">
        <v>67</v>
      </c>
      <c r="I36" s="12" t="s">
        <v>48</v>
      </c>
      <c r="J36" s="12" t="s">
        <v>68</v>
      </c>
      <c r="K36" s="12" t="s">
        <v>50</v>
      </c>
      <c r="L36" s="12" t="s">
        <v>52</v>
      </c>
      <c r="M36" s="12" t="s">
        <v>69</v>
      </c>
      <c r="N36" s="12" t="s">
        <v>97</v>
      </c>
      <c r="O36" s="12" t="s">
        <v>70</v>
      </c>
      <c r="P36" s="12" t="s">
        <v>71</v>
      </c>
      <c r="Q36" s="12" t="s">
        <v>72</v>
      </c>
      <c r="R36" s="12" t="s">
        <v>73</v>
      </c>
      <c r="S36" s="1"/>
      <c r="T36" s="1"/>
      <c r="U36" s="1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8"/>
      <c r="AH36" s="8"/>
    </row>
    <row r="37" spans="1:34" x14ac:dyDescent="0.25">
      <c r="B37" s="46" t="s">
        <v>74</v>
      </c>
      <c r="C37" s="11">
        <v>2</v>
      </c>
      <c r="D37" s="11">
        <v>0</v>
      </c>
      <c r="E37" s="11">
        <v>0</v>
      </c>
      <c r="F37" s="30">
        <v>4.333333333333333</v>
      </c>
      <c r="G37" s="11">
        <v>3</v>
      </c>
      <c r="H37" s="11">
        <v>4</v>
      </c>
      <c r="I37" s="11">
        <v>0</v>
      </c>
      <c r="J37" s="11">
        <v>8</v>
      </c>
      <c r="K37" s="11">
        <v>1</v>
      </c>
      <c r="L37" s="11">
        <v>2</v>
      </c>
      <c r="M37" s="11">
        <v>1</v>
      </c>
      <c r="N37" s="11">
        <v>0</v>
      </c>
      <c r="O37" s="11">
        <v>0</v>
      </c>
      <c r="P37" s="11">
        <v>0</v>
      </c>
      <c r="Q37" s="17">
        <v>6.2307692307692308</v>
      </c>
      <c r="R37" s="17">
        <v>1.153846153846154</v>
      </c>
      <c r="S37" s="1"/>
      <c r="T37" s="1"/>
      <c r="U37" s="1"/>
      <c r="V37" s="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8"/>
      <c r="AH37" s="8"/>
    </row>
    <row r="38" spans="1:34" x14ac:dyDescent="0.25">
      <c r="B38" s="46" t="s">
        <v>75</v>
      </c>
      <c r="C38" s="2">
        <v>3</v>
      </c>
      <c r="D38" s="11">
        <v>1</v>
      </c>
      <c r="E38" s="11">
        <v>0</v>
      </c>
      <c r="F38" s="30">
        <v>6.666666666666667</v>
      </c>
      <c r="G38" s="11">
        <v>5</v>
      </c>
      <c r="H38" s="11">
        <v>8</v>
      </c>
      <c r="I38" s="11">
        <v>0</v>
      </c>
      <c r="J38" s="11">
        <v>2</v>
      </c>
      <c r="K38" s="2">
        <v>1</v>
      </c>
      <c r="L38" s="11">
        <v>1</v>
      </c>
      <c r="M38" s="11">
        <v>1</v>
      </c>
      <c r="N38" s="11">
        <v>1</v>
      </c>
      <c r="O38" s="2">
        <v>0</v>
      </c>
      <c r="P38" s="11">
        <v>0</v>
      </c>
      <c r="Q38" s="17">
        <v>6.75</v>
      </c>
      <c r="R38" s="17">
        <v>1.3499999999999999</v>
      </c>
      <c r="S38" s="1"/>
      <c r="T38" s="1"/>
      <c r="U38" s="1"/>
      <c r="V38" s="7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8"/>
      <c r="AH38" s="8"/>
    </row>
    <row r="39" spans="1:34" x14ac:dyDescent="0.25">
      <c r="B39" s="46" t="s">
        <v>77</v>
      </c>
      <c r="C39" s="11">
        <v>1</v>
      </c>
      <c r="D39" s="11">
        <v>0</v>
      </c>
      <c r="E39" s="11">
        <v>0</v>
      </c>
      <c r="F39" s="11">
        <v>2</v>
      </c>
      <c r="G39" s="11">
        <v>1</v>
      </c>
      <c r="H39" s="11">
        <v>3</v>
      </c>
      <c r="I39" s="11">
        <v>0</v>
      </c>
      <c r="J39" s="11">
        <v>1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7">
        <v>4.5</v>
      </c>
      <c r="R39" s="17">
        <v>1.5</v>
      </c>
      <c r="S39" s="1"/>
      <c r="T39" s="1"/>
      <c r="U39" s="1"/>
      <c r="V39" s="7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8"/>
      <c r="AH39" s="8"/>
    </row>
    <row r="40" spans="1:34" x14ac:dyDescent="0.25">
      <c r="B40" s="46" t="s">
        <v>76</v>
      </c>
      <c r="C40" s="11">
        <v>1</v>
      </c>
      <c r="D40" s="11">
        <v>0</v>
      </c>
      <c r="E40" s="11">
        <v>0</v>
      </c>
      <c r="F40" s="30">
        <v>0.33333333333333331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</v>
      </c>
      <c r="N40" s="11">
        <v>0</v>
      </c>
      <c r="O40" s="11">
        <v>0</v>
      </c>
      <c r="P40" s="11">
        <v>0</v>
      </c>
      <c r="Q40" s="17">
        <f>9*G40/F40</f>
        <v>0</v>
      </c>
      <c r="R40" s="17">
        <f>(H40+K40)/F40</f>
        <v>0</v>
      </c>
      <c r="S40" s="1"/>
      <c r="T40" s="1"/>
      <c r="U40" s="1"/>
      <c r="V40" s="7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8"/>
      <c r="AH40" s="8"/>
    </row>
    <row r="41" spans="1:34" x14ac:dyDescent="0.25">
      <c r="A41" s="5"/>
      <c r="B41" s="46" t="s">
        <v>79</v>
      </c>
      <c r="C41" s="2">
        <v>3</v>
      </c>
      <c r="D41" s="11">
        <v>1</v>
      </c>
      <c r="E41" s="11">
        <v>0</v>
      </c>
      <c r="F41" s="11">
        <v>7</v>
      </c>
      <c r="G41" s="11">
        <v>3</v>
      </c>
      <c r="H41" s="2">
        <v>5</v>
      </c>
      <c r="I41" s="11">
        <v>0</v>
      </c>
      <c r="J41" s="11">
        <v>5</v>
      </c>
      <c r="K41" s="11">
        <v>2</v>
      </c>
      <c r="L41" s="2">
        <v>0</v>
      </c>
      <c r="M41" s="11">
        <v>0</v>
      </c>
      <c r="N41" s="11">
        <v>1</v>
      </c>
      <c r="O41" s="11">
        <v>1</v>
      </c>
      <c r="P41" s="11">
        <v>0</v>
      </c>
      <c r="Q41" s="17">
        <v>3.8571428571428572</v>
      </c>
      <c r="R41" s="10">
        <v>1</v>
      </c>
      <c r="S41" s="1"/>
      <c r="T41" s="1"/>
      <c r="U41" s="1"/>
      <c r="V41" s="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8"/>
      <c r="AH41" s="8"/>
    </row>
    <row r="42" spans="1:34" x14ac:dyDescent="0.25">
      <c r="A42" s="5"/>
      <c r="B42" s="46" t="s">
        <v>106</v>
      </c>
      <c r="C42" s="11">
        <v>1</v>
      </c>
      <c r="D42" s="11">
        <v>0</v>
      </c>
      <c r="E42" s="11">
        <v>0</v>
      </c>
      <c r="F42" s="11">
        <v>2</v>
      </c>
      <c r="G42" s="11">
        <v>0</v>
      </c>
      <c r="H42" s="11">
        <v>2</v>
      </c>
      <c r="I42" s="11">
        <v>0</v>
      </c>
      <c r="J42" s="11">
        <v>2</v>
      </c>
      <c r="K42" s="11">
        <v>0</v>
      </c>
      <c r="L42" s="11">
        <v>1</v>
      </c>
      <c r="M42" s="11">
        <v>0</v>
      </c>
      <c r="N42" s="11">
        <v>0</v>
      </c>
      <c r="O42" s="11">
        <v>0</v>
      </c>
      <c r="P42" s="11">
        <v>0</v>
      </c>
      <c r="Q42" s="17">
        <v>0</v>
      </c>
      <c r="R42" s="17">
        <v>1</v>
      </c>
      <c r="S42" s="1"/>
      <c r="T42" s="1"/>
      <c r="U42" s="1"/>
      <c r="V42" s="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8"/>
      <c r="AH42" s="8"/>
    </row>
    <row r="43" spans="1:34" x14ac:dyDescent="0.25">
      <c r="A43" s="5"/>
      <c r="B43" s="46" t="s">
        <v>81</v>
      </c>
      <c r="C43" s="2">
        <v>3</v>
      </c>
      <c r="D43" s="2">
        <v>2</v>
      </c>
      <c r="E43" s="11">
        <v>0</v>
      </c>
      <c r="F43" s="30">
        <v>10.666666666666668</v>
      </c>
      <c r="G43" s="11">
        <v>8</v>
      </c>
      <c r="H43" s="11">
        <v>13</v>
      </c>
      <c r="I43" s="11">
        <v>0</v>
      </c>
      <c r="J43" s="2">
        <v>10</v>
      </c>
      <c r="K43" s="11">
        <v>4</v>
      </c>
      <c r="L43" s="11">
        <v>3</v>
      </c>
      <c r="M43" s="11">
        <v>0</v>
      </c>
      <c r="N43" s="11">
        <v>1</v>
      </c>
      <c r="O43" s="2">
        <v>0</v>
      </c>
      <c r="P43" s="11">
        <v>0</v>
      </c>
      <c r="Q43" s="17">
        <v>6.7499999999999991</v>
      </c>
      <c r="R43" s="17">
        <v>1.5937499999999998</v>
      </c>
      <c r="S43" s="1"/>
      <c r="T43" s="1"/>
      <c r="U43" s="1"/>
      <c r="V43" s="7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8"/>
      <c r="AH43" s="8"/>
    </row>
    <row r="44" spans="1:34" x14ac:dyDescent="0.25">
      <c r="A44" s="5"/>
      <c r="B44" s="46" t="s">
        <v>87</v>
      </c>
      <c r="C44" s="11">
        <v>1</v>
      </c>
      <c r="D44" s="11">
        <v>1</v>
      </c>
      <c r="E44" s="11">
        <v>0</v>
      </c>
      <c r="F44" s="11">
        <v>8</v>
      </c>
      <c r="G44" s="2">
        <v>2</v>
      </c>
      <c r="H44" s="11">
        <v>6</v>
      </c>
      <c r="I44" s="11">
        <v>0</v>
      </c>
      <c r="J44" s="11">
        <v>4</v>
      </c>
      <c r="K44" s="11">
        <v>3</v>
      </c>
      <c r="L44" s="2">
        <v>0</v>
      </c>
      <c r="M44" s="11">
        <v>1</v>
      </c>
      <c r="N44" s="11">
        <v>1</v>
      </c>
      <c r="O44" s="2">
        <v>0</v>
      </c>
      <c r="P44" s="11">
        <v>0</v>
      </c>
      <c r="Q44" s="10">
        <v>2.25</v>
      </c>
      <c r="R44" s="17">
        <v>1.125</v>
      </c>
      <c r="Y44" s="1"/>
      <c r="Z44" s="1"/>
      <c r="AA44" s="1"/>
      <c r="AB44" s="1"/>
      <c r="AC44" s="1"/>
      <c r="AD44" s="1"/>
      <c r="AE44" s="1"/>
      <c r="AF44" s="1"/>
      <c r="AG44" s="8"/>
      <c r="AH44" s="8"/>
    </row>
    <row r="45" spans="1:34" x14ac:dyDescent="0.25">
      <c r="A45" s="5"/>
      <c r="B45" s="46" t="s">
        <v>89</v>
      </c>
      <c r="C45" s="11">
        <v>1</v>
      </c>
      <c r="D45" s="11">
        <v>0</v>
      </c>
      <c r="E45" s="11">
        <v>0</v>
      </c>
      <c r="F45" s="11">
        <v>3</v>
      </c>
      <c r="G45" s="11">
        <v>2</v>
      </c>
      <c r="H45" s="11">
        <v>5</v>
      </c>
      <c r="I45" s="11">
        <v>0</v>
      </c>
      <c r="J45" s="11">
        <v>1</v>
      </c>
      <c r="K45" s="11">
        <v>2</v>
      </c>
      <c r="L45" s="11">
        <v>1</v>
      </c>
      <c r="M45" s="11">
        <v>0</v>
      </c>
      <c r="N45" s="11">
        <v>0</v>
      </c>
      <c r="O45" s="11">
        <v>0</v>
      </c>
      <c r="P45" s="11">
        <v>0</v>
      </c>
      <c r="Q45" s="17">
        <v>6</v>
      </c>
      <c r="R45" s="17">
        <v>2.3333333333333335</v>
      </c>
      <c r="Y45" s="1"/>
      <c r="Z45" s="1"/>
      <c r="AA45" s="1"/>
      <c r="AB45" s="1"/>
      <c r="AC45" s="1"/>
      <c r="AD45" s="1"/>
      <c r="AE45" s="1"/>
      <c r="AF45" s="1"/>
      <c r="AG45" s="8"/>
      <c r="AH45" s="8"/>
    </row>
    <row r="46" spans="1:34" x14ac:dyDescent="0.25">
      <c r="A46" s="5"/>
      <c r="B46" s="46" t="s">
        <v>90</v>
      </c>
      <c r="C46" s="2">
        <v>3</v>
      </c>
      <c r="D46" s="2">
        <v>2</v>
      </c>
      <c r="E46" s="11">
        <v>0</v>
      </c>
      <c r="F46" s="2">
        <v>11</v>
      </c>
      <c r="G46" s="11">
        <v>5</v>
      </c>
      <c r="H46" s="11">
        <v>10</v>
      </c>
      <c r="I46" s="11">
        <v>0</v>
      </c>
      <c r="J46" s="11">
        <v>9</v>
      </c>
      <c r="K46" s="11">
        <v>3</v>
      </c>
      <c r="L46" s="11">
        <v>2</v>
      </c>
      <c r="M46" s="11">
        <v>1</v>
      </c>
      <c r="N46" s="11">
        <v>1</v>
      </c>
      <c r="O46" s="11">
        <v>1</v>
      </c>
      <c r="P46" s="11">
        <v>0</v>
      </c>
      <c r="Q46" s="17">
        <v>4.0909090909090908</v>
      </c>
      <c r="R46" s="17">
        <v>1.1818181818181819</v>
      </c>
      <c r="Y46" s="1"/>
      <c r="Z46" s="1"/>
      <c r="AA46" s="1"/>
      <c r="AB46" s="1"/>
      <c r="AC46" s="1"/>
      <c r="AD46" s="1"/>
      <c r="AE46" s="1"/>
      <c r="AF46" s="1"/>
      <c r="AG46" s="8"/>
      <c r="AH46" s="8"/>
    </row>
    <row r="47" spans="1:34" x14ac:dyDescent="0.25">
      <c r="B47" s="46" t="s">
        <v>91</v>
      </c>
      <c r="C47" s="11">
        <v>1</v>
      </c>
      <c r="D47" s="11">
        <v>0</v>
      </c>
      <c r="E47" s="11">
        <v>0</v>
      </c>
      <c r="F47" s="11">
        <v>2</v>
      </c>
      <c r="G47" s="11">
        <v>5</v>
      </c>
      <c r="H47" s="11">
        <v>6</v>
      </c>
      <c r="I47" s="11">
        <v>1</v>
      </c>
      <c r="J47" s="11">
        <v>1</v>
      </c>
      <c r="K47" s="11">
        <v>2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7">
        <v>22.5</v>
      </c>
      <c r="R47" s="17">
        <v>4</v>
      </c>
      <c r="Y47" s="1"/>
      <c r="Z47" s="1"/>
      <c r="AA47" s="1"/>
      <c r="AB47" s="1"/>
      <c r="AC47" s="1"/>
      <c r="AD47" s="1"/>
      <c r="AE47" s="1"/>
      <c r="AF47" s="1"/>
      <c r="AG47" s="8"/>
      <c r="AH47" s="8"/>
    </row>
    <row r="48" spans="1:34" x14ac:dyDescent="0.25">
      <c r="A48" s="5"/>
      <c r="B48" s="46" t="s">
        <v>94</v>
      </c>
      <c r="C48" s="11">
        <v>2</v>
      </c>
      <c r="D48" s="11">
        <v>0</v>
      </c>
      <c r="E48" s="11">
        <v>0</v>
      </c>
      <c r="F48" s="11">
        <v>4</v>
      </c>
      <c r="G48" s="11">
        <v>3</v>
      </c>
      <c r="H48" s="11">
        <v>6</v>
      </c>
      <c r="I48" s="11">
        <v>0</v>
      </c>
      <c r="J48" s="11">
        <v>4</v>
      </c>
      <c r="K48" s="11">
        <v>2</v>
      </c>
      <c r="L48" s="11">
        <v>0</v>
      </c>
      <c r="M48" s="11">
        <v>1</v>
      </c>
      <c r="N48" s="11">
        <v>0</v>
      </c>
      <c r="O48" s="11">
        <v>0</v>
      </c>
      <c r="P48" s="11">
        <v>0</v>
      </c>
      <c r="Q48" s="17">
        <v>6.75</v>
      </c>
      <c r="R48" s="17">
        <v>2</v>
      </c>
      <c r="Y48" s="1"/>
      <c r="Z48" s="1"/>
      <c r="AA48" s="1"/>
      <c r="AB48" s="1"/>
      <c r="AC48" s="1"/>
      <c r="AD48" s="1"/>
      <c r="AE48" s="1"/>
      <c r="AF48" s="1"/>
      <c r="AG48" s="8"/>
      <c r="AH48" s="8"/>
    </row>
    <row r="49" spans="1:34" x14ac:dyDescent="0.25">
      <c r="A49" s="5"/>
      <c r="B49" s="46" t="s">
        <v>95</v>
      </c>
      <c r="C49" s="11">
        <v>1</v>
      </c>
      <c r="D49" s="11">
        <v>0</v>
      </c>
      <c r="E49" s="11">
        <v>0</v>
      </c>
      <c r="F49" s="11">
        <v>1</v>
      </c>
      <c r="G49" s="11">
        <v>2</v>
      </c>
      <c r="H49" s="11">
        <v>1</v>
      </c>
      <c r="I49" s="11">
        <v>0</v>
      </c>
      <c r="J49" s="11">
        <v>1</v>
      </c>
      <c r="K49" s="11">
        <v>4</v>
      </c>
      <c r="L49" s="11">
        <v>0</v>
      </c>
      <c r="M49" s="11">
        <v>1</v>
      </c>
      <c r="N49" s="11">
        <v>0</v>
      </c>
      <c r="O49" s="11">
        <v>0</v>
      </c>
      <c r="P49" s="11">
        <v>0</v>
      </c>
      <c r="Q49" s="17">
        <v>18</v>
      </c>
      <c r="R49" s="17">
        <v>5</v>
      </c>
      <c r="Y49" s="1"/>
      <c r="Z49" s="1"/>
      <c r="AA49" s="1"/>
      <c r="AB49" s="1"/>
      <c r="AC49" s="1"/>
      <c r="AD49" s="1"/>
      <c r="AE49" s="1"/>
      <c r="AF49" s="1"/>
      <c r="AG49" s="8"/>
      <c r="AH49" s="8"/>
    </row>
    <row r="50" spans="1:34" x14ac:dyDescent="0.25">
      <c r="B50" s="12" t="s">
        <v>150</v>
      </c>
      <c r="C50" s="12">
        <f t="shared" ref="C50:P50" si="5">SUM(C37:C49)</f>
        <v>23</v>
      </c>
      <c r="D50" s="12">
        <f t="shared" si="5"/>
        <v>7</v>
      </c>
      <c r="E50" s="12">
        <f t="shared" si="5"/>
        <v>0</v>
      </c>
      <c r="F50" s="12">
        <f t="shared" si="5"/>
        <v>62</v>
      </c>
      <c r="G50" s="12">
        <f t="shared" si="5"/>
        <v>39</v>
      </c>
      <c r="H50" s="12">
        <f t="shared" si="5"/>
        <v>69</v>
      </c>
      <c r="I50" s="12">
        <f t="shared" si="5"/>
        <v>1</v>
      </c>
      <c r="J50" s="12">
        <f t="shared" si="5"/>
        <v>48</v>
      </c>
      <c r="K50" s="12">
        <f t="shared" si="5"/>
        <v>24</v>
      </c>
      <c r="L50" s="12">
        <f t="shared" si="5"/>
        <v>10</v>
      </c>
      <c r="M50" s="12">
        <f t="shared" si="5"/>
        <v>7</v>
      </c>
      <c r="N50" s="12">
        <f t="shared" si="5"/>
        <v>5</v>
      </c>
      <c r="O50" s="12">
        <f t="shared" si="5"/>
        <v>2</v>
      </c>
      <c r="P50" s="12">
        <f t="shared" si="5"/>
        <v>0</v>
      </c>
      <c r="Q50" s="13">
        <v>5.661290322580645</v>
      </c>
      <c r="R50" s="13">
        <v>1.5</v>
      </c>
    </row>
    <row r="51" spans="1:34" x14ac:dyDescent="0.25">
      <c r="A51" s="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0"/>
      <c r="R51" s="10"/>
    </row>
    <row r="52" spans="1:34" x14ac:dyDescent="0.2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6"/>
      <c r="R52" s="16"/>
    </row>
    <row r="53" spans="1:34" x14ac:dyDescent="0.25">
      <c r="A53" s="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6"/>
      <c r="R53" s="16"/>
    </row>
    <row r="54" spans="1:34" x14ac:dyDescent="0.25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6"/>
      <c r="R54" s="16"/>
    </row>
    <row r="55" spans="1:34" x14ac:dyDescent="0.25">
      <c r="A55" s="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6"/>
      <c r="R55" s="16"/>
    </row>
    <row r="56" spans="1:34" x14ac:dyDescent="0.2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6"/>
      <c r="R56" s="16"/>
    </row>
    <row r="57" spans="1:34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/>
      <c r="R57" s="16"/>
    </row>
  </sheetData>
  <sortState xmlns:xlrd2="http://schemas.microsoft.com/office/spreadsheetml/2017/richdata2" ref="B37:R49">
    <sortCondition ref="B37:B49"/>
  </sortState>
  <pageMargins left="0.70866141732283472" right="0.70866141732283472" top="0.74803149606299213" bottom="0.74803149606299213" header="0.31496062992125984" footer="0.31496062992125984"/>
  <pageSetup scale="57" orientation="landscape" horizontalDpi="4294967293" verticalDpi="0" r:id="rId1"/>
  <ignoredErrors>
    <ignoredError sqref="C5 F5 G6 C8:C9 G9 F10" twoDigitTextYear="1"/>
    <ignoredError sqref="J4 E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2A0C0-FB80-4A41-99B1-B1C4E83742F9}">
  <sheetPr>
    <pageSetUpPr fitToPage="1"/>
  </sheetPr>
  <dimension ref="A1:AH52"/>
  <sheetViews>
    <sheetView showGridLines="0" workbookViewId="0">
      <selection activeCell="A2" sqref="A2"/>
    </sheetView>
  </sheetViews>
  <sheetFormatPr defaultRowHeight="15" x14ac:dyDescent="0.25"/>
  <cols>
    <col min="1" max="1" width="21.140625" customWidth="1"/>
    <col min="2" max="2" width="17.28515625" style="1" customWidth="1"/>
    <col min="3" max="3" width="7.140625" bestFit="1" customWidth="1"/>
    <col min="4" max="4" width="6.7109375" bestFit="1" customWidth="1"/>
    <col min="5" max="5" width="5.28515625" bestFit="1" customWidth="1"/>
    <col min="6" max="6" width="7.28515625" customWidth="1"/>
    <col min="7" max="7" width="6.140625" bestFit="1" customWidth="1"/>
    <col min="8" max="8" width="4.42578125" bestFit="1" customWidth="1"/>
    <col min="9" max="9" width="4" bestFit="1" customWidth="1"/>
    <col min="10" max="10" width="4.85546875" bestFit="1" customWidth="1"/>
    <col min="11" max="11" width="6.85546875" bestFit="1" customWidth="1"/>
    <col min="12" max="12" width="7.5703125" bestFit="1" customWidth="1"/>
    <col min="13" max="13" width="4.140625" bestFit="1" customWidth="1"/>
    <col min="14" max="14" width="5.28515625" bestFit="1" customWidth="1"/>
    <col min="15" max="15" width="4.5703125" bestFit="1" customWidth="1"/>
    <col min="16" max="16" width="4.5703125" customWidth="1"/>
    <col min="17" max="17" width="8.5703125" bestFit="1" customWidth="1"/>
    <col min="18" max="18" width="6" bestFit="1" customWidth="1"/>
    <col min="19" max="19" width="4.42578125" customWidth="1"/>
    <col min="20" max="20" width="4.5703125" customWidth="1"/>
    <col min="21" max="24" width="6.7109375" customWidth="1"/>
  </cols>
  <sheetData>
    <row r="1" spans="1:24" ht="18.75" x14ac:dyDescent="0.3">
      <c r="A1" s="22" t="s">
        <v>204</v>
      </c>
    </row>
    <row r="2" spans="1:24" x14ac:dyDescent="0.25">
      <c r="A2" s="2"/>
      <c r="B2" s="19"/>
      <c r="C2" s="18"/>
      <c r="D2" s="18"/>
      <c r="E2" s="18"/>
      <c r="F2" s="18"/>
      <c r="G2" s="18"/>
      <c r="H2" s="18"/>
      <c r="I2" s="18"/>
      <c r="J2" s="18"/>
      <c r="K2" s="18"/>
    </row>
    <row r="3" spans="1:24" x14ac:dyDescent="0.25">
      <c r="A3" s="19"/>
      <c r="B3" s="12" t="s">
        <v>1</v>
      </c>
      <c r="C3" s="12" t="s">
        <v>0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113</v>
      </c>
      <c r="K3" s="12" t="s">
        <v>8</v>
      </c>
      <c r="L3" s="12" t="s">
        <v>9</v>
      </c>
    </row>
    <row r="4" spans="1:24" x14ac:dyDescent="0.25">
      <c r="A4" s="3" t="s">
        <v>10</v>
      </c>
      <c r="B4" s="46" t="s">
        <v>11</v>
      </c>
      <c r="C4" s="47" t="s">
        <v>193</v>
      </c>
      <c r="D4" s="40" t="s">
        <v>195</v>
      </c>
      <c r="E4" s="49" t="s">
        <v>26</v>
      </c>
      <c r="F4" s="47" t="s">
        <v>198</v>
      </c>
      <c r="G4" s="40" t="s">
        <v>200</v>
      </c>
      <c r="H4" s="40">
        <v>215</v>
      </c>
      <c r="I4" s="11">
        <v>175</v>
      </c>
      <c r="J4" s="40">
        <v>40</v>
      </c>
      <c r="K4" s="40" t="s">
        <v>203</v>
      </c>
      <c r="L4" s="11" t="s">
        <v>37</v>
      </c>
    </row>
    <row r="5" spans="1:24" x14ac:dyDescent="0.25">
      <c r="B5" s="5" t="s">
        <v>38</v>
      </c>
      <c r="C5" s="4" t="s">
        <v>206</v>
      </c>
      <c r="D5" s="4" t="s">
        <v>207</v>
      </c>
      <c r="E5" s="4">
        <v>3.5</v>
      </c>
      <c r="F5" s="44" t="s">
        <v>208</v>
      </c>
      <c r="G5" s="4" t="s">
        <v>209</v>
      </c>
      <c r="H5" s="4">
        <v>153</v>
      </c>
      <c r="I5" s="1">
        <v>182</v>
      </c>
      <c r="J5" s="1">
        <v>-29</v>
      </c>
      <c r="K5" s="4" t="s">
        <v>152</v>
      </c>
      <c r="L5" s="1" t="s">
        <v>210</v>
      </c>
    </row>
    <row r="6" spans="1:24" x14ac:dyDescent="0.25">
      <c r="B6" s="5" t="s">
        <v>12</v>
      </c>
      <c r="C6" s="4" t="s">
        <v>194</v>
      </c>
      <c r="D6" s="4" t="s">
        <v>196</v>
      </c>
      <c r="E6" s="4" t="s">
        <v>197</v>
      </c>
      <c r="F6" s="4" t="s">
        <v>199</v>
      </c>
      <c r="G6" s="4" t="s">
        <v>201</v>
      </c>
      <c r="H6" s="4">
        <v>150</v>
      </c>
      <c r="I6" s="1">
        <v>279</v>
      </c>
      <c r="J6" s="4" t="s">
        <v>202</v>
      </c>
      <c r="K6" s="4" t="s">
        <v>123</v>
      </c>
      <c r="L6" s="1" t="s">
        <v>37</v>
      </c>
    </row>
    <row r="7" spans="1:24" x14ac:dyDescent="0.25">
      <c r="B7" s="5"/>
      <c r="C7" s="1"/>
      <c r="D7" s="1"/>
      <c r="E7" s="1"/>
      <c r="F7" s="1"/>
      <c r="G7" s="1"/>
      <c r="H7" s="1"/>
      <c r="I7" s="1"/>
      <c r="J7" s="1"/>
      <c r="K7" s="1"/>
      <c r="L7" s="1"/>
    </row>
    <row r="8" spans="1:24" x14ac:dyDescent="0.25">
      <c r="A8" s="3" t="s">
        <v>13</v>
      </c>
      <c r="B8" s="5" t="s">
        <v>16</v>
      </c>
      <c r="C8" s="4" t="s">
        <v>176</v>
      </c>
      <c r="D8" s="4" t="s">
        <v>177</v>
      </c>
      <c r="E8" s="4" t="s">
        <v>26</v>
      </c>
      <c r="F8" s="4" t="s">
        <v>161</v>
      </c>
      <c r="G8" s="4" t="s">
        <v>178</v>
      </c>
      <c r="H8" s="4">
        <v>256</v>
      </c>
      <c r="I8" s="1">
        <v>124</v>
      </c>
      <c r="J8" s="1">
        <f>H8-I8</f>
        <v>132</v>
      </c>
      <c r="K8" s="4" t="s">
        <v>117</v>
      </c>
      <c r="L8" s="1" t="s">
        <v>179</v>
      </c>
    </row>
    <row r="9" spans="1:24" x14ac:dyDescent="0.25">
      <c r="A9" s="1"/>
      <c r="B9" s="5" t="s">
        <v>14</v>
      </c>
      <c r="C9" s="4" t="s">
        <v>180</v>
      </c>
      <c r="D9" s="4" t="s">
        <v>181</v>
      </c>
      <c r="E9" s="4" t="s">
        <v>182</v>
      </c>
      <c r="F9" s="4" t="s">
        <v>184</v>
      </c>
      <c r="G9" s="32" t="s">
        <v>185</v>
      </c>
      <c r="H9" s="4">
        <v>212</v>
      </c>
      <c r="I9" s="1">
        <v>177</v>
      </c>
      <c r="J9" s="1">
        <f>H9-I9</f>
        <v>35</v>
      </c>
      <c r="K9" s="4" t="s">
        <v>152</v>
      </c>
      <c r="L9" s="1" t="s">
        <v>183</v>
      </c>
    </row>
    <row r="10" spans="1:24" x14ac:dyDescent="0.25">
      <c r="A10" s="1"/>
      <c r="B10" s="5" t="s">
        <v>15</v>
      </c>
      <c r="C10" s="4" t="s">
        <v>186</v>
      </c>
      <c r="D10" s="4" t="s">
        <v>187</v>
      </c>
      <c r="E10" s="4" t="s">
        <v>188</v>
      </c>
      <c r="F10" s="44" t="s">
        <v>189</v>
      </c>
      <c r="G10" s="4" t="s">
        <v>190</v>
      </c>
      <c r="H10" s="4">
        <v>155</v>
      </c>
      <c r="I10" s="1">
        <v>207</v>
      </c>
      <c r="J10" s="1">
        <f>155-207</f>
        <v>-52</v>
      </c>
      <c r="K10" s="4" t="s">
        <v>191</v>
      </c>
      <c r="L10" s="1" t="s">
        <v>192</v>
      </c>
    </row>
    <row r="11" spans="1:24" x14ac:dyDescent="0.25">
      <c r="A11" s="2"/>
    </row>
    <row r="13" spans="1:24" x14ac:dyDescent="0.25">
      <c r="A13" s="2" t="s">
        <v>205</v>
      </c>
      <c r="B13" s="12" t="s">
        <v>39</v>
      </c>
      <c r="C13" s="12" t="s">
        <v>40</v>
      </c>
      <c r="D13" s="12" t="s">
        <v>41</v>
      </c>
      <c r="E13" s="12" t="s">
        <v>42</v>
      </c>
      <c r="F13" s="12" t="s">
        <v>43</v>
      </c>
      <c r="G13" s="12" t="s">
        <v>44</v>
      </c>
      <c r="H13" s="12" t="s">
        <v>45</v>
      </c>
      <c r="I13" s="12" t="s">
        <v>46</v>
      </c>
      <c r="J13" s="12" t="s">
        <v>47</v>
      </c>
      <c r="K13" s="12" t="s">
        <v>48</v>
      </c>
      <c r="L13" s="12" t="s">
        <v>49</v>
      </c>
      <c r="M13" s="12" t="s">
        <v>50</v>
      </c>
      <c r="N13" s="12" t="s">
        <v>51</v>
      </c>
      <c r="O13" s="12" t="s">
        <v>68</v>
      </c>
      <c r="P13" s="12" t="s">
        <v>52</v>
      </c>
      <c r="Q13" s="12" t="s">
        <v>53</v>
      </c>
      <c r="R13" s="12" t="s">
        <v>54</v>
      </c>
      <c r="S13" s="12" t="s">
        <v>55</v>
      </c>
      <c r="T13" s="12" t="s">
        <v>56</v>
      </c>
      <c r="U13" s="12" t="s">
        <v>57</v>
      </c>
      <c r="V13" s="12" t="s">
        <v>58</v>
      </c>
      <c r="W13" s="12" t="s">
        <v>59</v>
      </c>
      <c r="X13" s="12" t="s">
        <v>60</v>
      </c>
    </row>
    <row r="14" spans="1:24" x14ac:dyDescent="0.25">
      <c r="A14" s="96"/>
      <c r="B14" s="77" t="s">
        <v>74</v>
      </c>
      <c r="C14" s="70">
        <v>3</v>
      </c>
      <c r="D14" s="70">
        <v>13</v>
      </c>
      <c r="E14" s="70">
        <v>13</v>
      </c>
      <c r="F14" s="70">
        <v>2</v>
      </c>
      <c r="G14" s="70">
        <v>4</v>
      </c>
      <c r="H14" s="70">
        <v>4</v>
      </c>
      <c r="I14" s="70">
        <v>0</v>
      </c>
      <c r="J14" s="70">
        <v>0</v>
      </c>
      <c r="K14" s="70">
        <v>0</v>
      </c>
      <c r="L14" s="70">
        <v>1</v>
      </c>
      <c r="M14" s="70">
        <v>0</v>
      </c>
      <c r="N14" s="70">
        <v>0</v>
      </c>
      <c r="O14" s="70">
        <v>5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68">
        <v>0.30769230769230771</v>
      </c>
      <c r="V14" s="68">
        <v>0.30769230769230771</v>
      </c>
      <c r="W14" s="68">
        <v>0.61538461538461542</v>
      </c>
      <c r="X14" s="68">
        <v>0.30769230769230771</v>
      </c>
    </row>
    <row r="15" spans="1:24" x14ac:dyDescent="0.25">
      <c r="A15" s="2"/>
      <c r="B15" s="77" t="s">
        <v>75</v>
      </c>
      <c r="C15" s="70">
        <v>3</v>
      </c>
      <c r="D15" s="70">
        <v>7</v>
      </c>
      <c r="E15" s="70">
        <v>7</v>
      </c>
      <c r="F15" s="70">
        <v>3</v>
      </c>
      <c r="G15" s="70">
        <v>2</v>
      </c>
      <c r="H15" s="70">
        <v>0</v>
      </c>
      <c r="I15" s="70">
        <v>2</v>
      </c>
      <c r="J15" s="70">
        <v>0</v>
      </c>
      <c r="K15" s="70">
        <v>0</v>
      </c>
      <c r="L15" s="70">
        <v>0</v>
      </c>
      <c r="M15" s="70">
        <v>1</v>
      </c>
      <c r="N15" s="70">
        <v>0</v>
      </c>
      <c r="O15" s="70">
        <v>1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68">
        <v>0.42857142857142855</v>
      </c>
      <c r="V15" s="68">
        <v>0.5714285714285714</v>
      </c>
      <c r="W15" s="68">
        <v>1</v>
      </c>
      <c r="X15" s="68">
        <v>0.2857142857142857</v>
      </c>
    </row>
    <row r="16" spans="1:24" x14ac:dyDescent="0.25">
      <c r="A16" s="2"/>
      <c r="B16" s="77" t="s">
        <v>76</v>
      </c>
      <c r="C16" s="70">
        <v>3</v>
      </c>
      <c r="D16" s="70">
        <v>14</v>
      </c>
      <c r="E16" s="70">
        <v>14</v>
      </c>
      <c r="F16" s="70">
        <v>6</v>
      </c>
      <c r="G16" s="70">
        <v>7</v>
      </c>
      <c r="H16" s="70">
        <v>3</v>
      </c>
      <c r="I16" s="70">
        <v>2</v>
      </c>
      <c r="J16" s="74">
        <v>2</v>
      </c>
      <c r="K16" s="70">
        <v>0</v>
      </c>
      <c r="L16" s="74">
        <v>6</v>
      </c>
      <c r="M16" s="70">
        <v>0</v>
      </c>
      <c r="N16" s="70">
        <v>0</v>
      </c>
      <c r="O16" s="70">
        <v>1</v>
      </c>
      <c r="P16" s="70">
        <v>1</v>
      </c>
      <c r="Q16" s="70">
        <v>0</v>
      </c>
      <c r="R16" s="70">
        <v>0</v>
      </c>
      <c r="S16" s="74">
        <v>1</v>
      </c>
      <c r="T16" s="70">
        <v>0</v>
      </c>
      <c r="U16" s="68">
        <v>0.53333333333333333</v>
      </c>
      <c r="V16" s="68">
        <v>0.9285714285714286</v>
      </c>
      <c r="W16" s="68">
        <v>1.461904761904762</v>
      </c>
      <c r="X16" s="68">
        <v>0.5</v>
      </c>
    </row>
    <row r="17" spans="1:24" x14ac:dyDescent="0.25">
      <c r="A17" s="2"/>
      <c r="B17" s="46" t="s">
        <v>78</v>
      </c>
      <c r="C17" s="11">
        <v>3</v>
      </c>
      <c r="D17" s="11">
        <v>7</v>
      </c>
      <c r="E17" s="11">
        <v>6</v>
      </c>
      <c r="F17" s="11">
        <v>1</v>
      </c>
      <c r="G17" s="11">
        <v>2</v>
      </c>
      <c r="H17" s="11">
        <v>2</v>
      </c>
      <c r="I17" s="11">
        <v>0</v>
      </c>
      <c r="J17" s="11">
        <v>0</v>
      </c>
      <c r="K17" s="11">
        <v>0</v>
      </c>
      <c r="L17" s="11">
        <v>1</v>
      </c>
      <c r="M17" s="11">
        <v>1</v>
      </c>
      <c r="N17" s="11">
        <v>0</v>
      </c>
      <c r="O17" s="11">
        <v>2</v>
      </c>
      <c r="P17" s="11">
        <v>0</v>
      </c>
      <c r="Q17" s="11">
        <v>0</v>
      </c>
      <c r="R17" s="11">
        <v>0</v>
      </c>
      <c r="S17" s="2">
        <v>1</v>
      </c>
      <c r="T17" s="11">
        <v>0</v>
      </c>
      <c r="U17" s="17">
        <v>0.5</v>
      </c>
      <c r="V17" s="17">
        <v>0.33333333333333331</v>
      </c>
      <c r="W17" s="17">
        <v>0.83333333333333326</v>
      </c>
      <c r="X17" s="17">
        <v>0.33333333333333331</v>
      </c>
    </row>
    <row r="18" spans="1:24" x14ac:dyDescent="0.25">
      <c r="A18" s="2"/>
      <c r="B18" s="46" t="s">
        <v>82</v>
      </c>
      <c r="C18" s="11">
        <v>2</v>
      </c>
      <c r="D18" s="11">
        <v>4</v>
      </c>
      <c r="E18" s="11">
        <v>2</v>
      </c>
      <c r="F18" s="11">
        <v>1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1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7">
        <v>0</v>
      </c>
      <c r="V18" s="17">
        <v>0</v>
      </c>
      <c r="W18" s="17">
        <v>0</v>
      </c>
      <c r="X18" s="17">
        <v>0</v>
      </c>
    </row>
    <row r="19" spans="1:24" x14ac:dyDescent="0.25">
      <c r="A19" s="1"/>
      <c r="B19" s="46" t="s">
        <v>83</v>
      </c>
      <c r="C19" s="2">
        <v>4</v>
      </c>
      <c r="D19" s="11">
        <v>12</v>
      </c>
      <c r="E19" s="11">
        <v>9</v>
      </c>
      <c r="F19" s="11">
        <v>5</v>
      </c>
      <c r="G19" s="11">
        <v>4</v>
      </c>
      <c r="H19" s="11">
        <v>2</v>
      </c>
      <c r="I19" s="11">
        <v>2</v>
      </c>
      <c r="J19" s="11">
        <v>0</v>
      </c>
      <c r="K19" s="11">
        <v>0</v>
      </c>
      <c r="L19" s="11">
        <v>0</v>
      </c>
      <c r="M19" s="11">
        <v>2</v>
      </c>
      <c r="N19" s="11">
        <v>0</v>
      </c>
      <c r="O19" s="11">
        <v>1</v>
      </c>
      <c r="P19" s="11">
        <v>1</v>
      </c>
      <c r="Q19" s="11">
        <v>0</v>
      </c>
      <c r="R19" s="11">
        <v>0</v>
      </c>
      <c r="S19" s="11">
        <v>0</v>
      </c>
      <c r="T19" s="11">
        <v>0</v>
      </c>
      <c r="U19" s="17">
        <v>0.7</v>
      </c>
      <c r="V19" s="17">
        <v>0.66666666666666663</v>
      </c>
      <c r="W19" s="17">
        <v>1.3666666666666667</v>
      </c>
      <c r="X19" s="17">
        <v>0.44444444444444442</v>
      </c>
    </row>
    <row r="20" spans="1:24" s="1" customFormat="1" x14ac:dyDescent="0.25">
      <c r="B20" s="77" t="s">
        <v>85</v>
      </c>
      <c r="C20" s="70">
        <v>1</v>
      </c>
      <c r="D20" s="70">
        <v>4</v>
      </c>
      <c r="E20" s="70">
        <v>4</v>
      </c>
      <c r="F20" s="70">
        <v>0</v>
      </c>
      <c r="G20" s="70">
        <v>1</v>
      </c>
      <c r="H20" s="70">
        <v>1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3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68">
        <v>0.25</v>
      </c>
      <c r="V20" s="68">
        <v>0.25</v>
      </c>
      <c r="W20" s="68">
        <v>0.5</v>
      </c>
      <c r="X20" s="68">
        <v>0.25</v>
      </c>
    </row>
    <row r="21" spans="1:24" s="1" customFormat="1" x14ac:dyDescent="0.25">
      <c r="B21" s="77" t="s">
        <v>175</v>
      </c>
      <c r="C21" s="70">
        <v>1</v>
      </c>
      <c r="D21" s="70">
        <v>3</v>
      </c>
      <c r="E21" s="70">
        <v>2</v>
      </c>
      <c r="F21" s="70">
        <v>2</v>
      </c>
      <c r="G21" s="70">
        <v>1</v>
      </c>
      <c r="H21" s="70">
        <v>0</v>
      </c>
      <c r="I21" s="70">
        <v>0</v>
      </c>
      <c r="J21" s="70">
        <v>1</v>
      </c>
      <c r="K21" s="70">
        <v>0</v>
      </c>
      <c r="L21" s="70">
        <v>0</v>
      </c>
      <c r="M21" s="70">
        <v>1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68">
        <v>1</v>
      </c>
      <c r="V21" s="68">
        <v>1.5</v>
      </c>
      <c r="W21" s="68">
        <v>2.5</v>
      </c>
      <c r="X21" s="68">
        <v>0.5</v>
      </c>
    </row>
    <row r="22" spans="1:24" s="1" customFormat="1" x14ac:dyDescent="0.25">
      <c r="B22" s="77" t="s">
        <v>86</v>
      </c>
      <c r="C22" s="70">
        <v>3</v>
      </c>
      <c r="D22" s="70">
        <v>11</v>
      </c>
      <c r="E22" s="70">
        <v>10</v>
      </c>
      <c r="F22" s="70">
        <v>2</v>
      </c>
      <c r="G22" s="70">
        <v>2</v>
      </c>
      <c r="H22" s="70">
        <v>1</v>
      </c>
      <c r="I22" s="70">
        <v>1</v>
      </c>
      <c r="J22" s="70">
        <v>0</v>
      </c>
      <c r="K22" s="70">
        <v>0</v>
      </c>
      <c r="L22" s="70">
        <v>1</v>
      </c>
      <c r="M22" s="70">
        <v>1</v>
      </c>
      <c r="N22" s="70">
        <v>0</v>
      </c>
      <c r="O22" s="74">
        <v>0</v>
      </c>
      <c r="P22" s="70">
        <v>1</v>
      </c>
      <c r="Q22" s="70">
        <v>0</v>
      </c>
      <c r="R22" s="70">
        <v>0</v>
      </c>
      <c r="S22" s="70">
        <v>0</v>
      </c>
      <c r="T22" s="70">
        <v>0</v>
      </c>
      <c r="U22" s="68">
        <v>0.36363636363636365</v>
      </c>
      <c r="V22" s="68">
        <v>0.3</v>
      </c>
      <c r="W22" s="68">
        <v>0.66363636363636358</v>
      </c>
      <c r="X22" s="68">
        <v>0.2</v>
      </c>
    </row>
    <row r="23" spans="1:24" s="1" customFormat="1" x14ac:dyDescent="0.25">
      <c r="B23" s="46" t="s">
        <v>87</v>
      </c>
      <c r="C23" s="11">
        <v>3</v>
      </c>
      <c r="D23" s="11">
        <v>14</v>
      </c>
      <c r="E23" s="11">
        <v>12</v>
      </c>
      <c r="F23" s="11">
        <v>6</v>
      </c>
      <c r="G23" s="11">
        <v>8</v>
      </c>
      <c r="H23" s="11">
        <v>5</v>
      </c>
      <c r="I23" s="11">
        <v>2</v>
      </c>
      <c r="J23" s="11">
        <v>0</v>
      </c>
      <c r="K23" s="11">
        <v>1</v>
      </c>
      <c r="L23" s="11">
        <v>4</v>
      </c>
      <c r="M23" s="11">
        <v>3</v>
      </c>
      <c r="N23" s="11">
        <v>0</v>
      </c>
      <c r="O23" s="11">
        <v>1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7">
        <v>0.91666666666666663</v>
      </c>
      <c r="V23" s="17">
        <v>1.0833333333333333</v>
      </c>
      <c r="W23" s="17">
        <v>2</v>
      </c>
      <c r="X23" s="17">
        <v>0.66666666666666663</v>
      </c>
    </row>
    <row r="24" spans="1:24" s="1" customFormat="1" x14ac:dyDescent="0.25">
      <c r="B24" s="46" t="s">
        <v>88</v>
      </c>
      <c r="C24" s="11">
        <v>1</v>
      </c>
      <c r="D24" s="11">
        <v>1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1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7">
        <v>0</v>
      </c>
      <c r="V24" s="17">
        <v>0</v>
      </c>
      <c r="W24" s="17">
        <v>0</v>
      </c>
      <c r="X24" s="17">
        <v>0</v>
      </c>
    </row>
    <row r="25" spans="1:24" s="1" customFormat="1" x14ac:dyDescent="0.25">
      <c r="B25" s="46" t="s">
        <v>89</v>
      </c>
      <c r="C25" s="11">
        <v>2</v>
      </c>
      <c r="D25" s="11">
        <v>9</v>
      </c>
      <c r="E25" s="11">
        <v>8</v>
      </c>
      <c r="F25" s="11">
        <v>3</v>
      </c>
      <c r="G25" s="11">
        <v>2</v>
      </c>
      <c r="H25" s="11">
        <v>0</v>
      </c>
      <c r="I25" s="11">
        <v>2</v>
      </c>
      <c r="J25" s="11">
        <v>0</v>
      </c>
      <c r="K25" s="11">
        <v>0</v>
      </c>
      <c r="L25" s="11">
        <v>3</v>
      </c>
      <c r="M25" s="11">
        <v>1</v>
      </c>
      <c r="N25" s="11">
        <v>0</v>
      </c>
      <c r="O25" s="11">
        <v>1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7">
        <v>0.375</v>
      </c>
      <c r="V25" s="17">
        <v>0.5</v>
      </c>
      <c r="W25" s="17">
        <v>0.875</v>
      </c>
      <c r="X25" s="17">
        <v>0.25</v>
      </c>
    </row>
    <row r="26" spans="1:24" s="1" customFormat="1" x14ac:dyDescent="0.25">
      <c r="B26" s="77" t="s">
        <v>90</v>
      </c>
      <c r="C26" s="70">
        <v>1</v>
      </c>
      <c r="D26" s="70">
        <v>1</v>
      </c>
      <c r="E26" s="70">
        <v>1</v>
      </c>
      <c r="F26" s="70">
        <v>0</v>
      </c>
      <c r="G26" s="70">
        <v>1</v>
      </c>
      <c r="H26" s="70">
        <v>1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68">
        <v>1</v>
      </c>
      <c r="V26" s="68">
        <v>1</v>
      </c>
      <c r="W26" s="68">
        <v>2</v>
      </c>
      <c r="X26" s="68">
        <v>1</v>
      </c>
    </row>
    <row r="27" spans="1:24" s="1" customFormat="1" x14ac:dyDescent="0.25">
      <c r="B27" s="77" t="s">
        <v>92</v>
      </c>
      <c r="C27" s="57">
        <v>2</v>
      </c>
      <c r="D27" s="57">
        <v>8</v>
      </c>
      <c r="E27" s="57">
        <v>7</v>
      </c>
      <c r="F27" s="57">
        <v>4</v>
      </c>
      <c r="G27" s="57">
        <v>2</v>
      </c>
      <c r="H27" s="57">
        <v>2</v>
      </c>
      <c r="I27" s="57">
        <v>0</v>
      </c>
      <c r="J27" s="57">
        <v>0</v>
      </c>
      <c r="K27" s="57">
        <v>0</v>
      </c>
      <c r="L27" s="57">
        <v>2</v>
      </c>
      <c r="M27" s="57">
        <v>3</v>
      </c>
      <c r="N27" s="57">
        <v>0</v>
      </c>
      <c r="O27" s="57">
        <v>1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8">
        <v>0.7142857142857143</v>
      </c>
      <c r="V27" s="58">
        <v>0.2857142857142857</v>
      </c>
      <c r="W27" s="58">
        <v>1</v>
      </c>
      <c r="X27" s="58">
        <v>0.2857142857142857</v>
      </c>
    </row>
    <row r="28" spans="1:24" s="1" customFormat="1" x14ac:dyDescent="0.25">
      <c r="B28" s="77" t="s">
        <v>93</v>
      </c>
      <c r="C28" s="70">
        <v>3</v>
      </c>
      <c r="D28" s="70">
        <v>13</v>
      </c>
      <c r="E28" s="70">
        <v>13</v>
      </c>
      <c r="F28" s="70">
        <v>3</v>
      </c>
      <c r="G28" s="70">
        <v>5</v>
      </c>
      <c r="H28" s="70">
        <v>3</v>
      </c>
      <c r="I28" s="70">
        <v>2</v>
      </c>
      <c r="J28" s="70">
        <v>0</v>
      </c>
      <c r="K28" s="70">
        <v>0</v>
      </c>
      <c r="L28" s="70">
        <v>4</v>
      </c>
      <c r="M28" s="70">
        <v>0</v>
      </c>
      <c r="N28" s="70">
        <v>0</v>
      </c>
      <c r="O28" s="70">
        <v>5</v>
      </c>
      <c r="P28" s="70">
        <v>1</v>
      </c>
      <c r="Q28" s="70">
        <v>0</v>
      </c>
      <c r="R28" s="70">
        <v>0</v>
      </c>
      <c r="S28" s="70">
        <v>0</v>
      </c>
      <c r="T28" s="70">
        <v>0</v>
      </c>
      <c r="U28" s="68">
        <v>0.42857142857142855</v>
      </c>
      <c r="V28" s="68">
        <v>0.53846153846153844</v>
      </c>
      <c r="W28" s="68">
        <v>0.96703296703296693</v>
      </c>
      <c r="X28" s="68">
        <v>0.38461538461538464</v>
      </c>
    </row>
    <row r="29" spans="1:24" s="1" customFormat="1" x14ac:dyDescent="0.25">
      <c r="B29" s="46" t="s">
        <v>94</v>
      </c>
      <c r="C29" s="2">
        <v>4</v>
      </c>
      <c r="D29" s="11">
        <v>5</v>
      </c>
      <c r="E29" s="11">
        <v>5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1</v>
      </c>
      <c r="M29" s="11">
        <v>0</v>
      </c>
      <c r="N29" s="11">
        <v>0</v>
      </c>
      <c r="O29" s="11">
        <v>2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7">
        <v>0</v>
      </c>
      <c r="V29" s="17">
        <v>0</v>
      </c>
      <c r="W29" s="17">
        <v>0</v>
      </c>
      <c r="X29" s="17">
        <v>0</v>
      </c>
    </row>
    <row r="30" spans="1:24" s="1" customFormat="1" x14ac:dyDescent="0.25">
      <c r="B30" s="46" t="s">
        <v>95</v>
      </c>
      <c r="C30" s="2">
        <v>4</v>
      </c>
      <c r="D30" s="2">
        <v>17</v>
      </c>
      <c r="E30" s="2">
        <v>16</v>
      </c>
      <c r="F30" s="11">
        <v>6</v>
      </c>
      <c r="G30" s="2">
        <v>10</v>
      </c>
      <c r="H30" s="11">
        <v>5</v>
      </c>
      <c r="I30" s="2">
        <v>3</v>
      </c>
      <c r="J30" s="11">
        <v>0</v>
      </c>
      <c r="K30" s="2">
        <v>2</v>
      </c>
      <c r="L30" s="2">
        <v>6</v>
      </c>
      <c r="M30" s="11">
        <v>1</v>
      </c>
      <c r="N30" s="11">
        <v>0</v>
      </c>
      <c r="O30" s="11">
        <v>3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7">
        <v>0.6875</v>
      </c>
      <c r="V30" s="10">
        <v>1.1875</v>
      </c>
      <c r="W30" s="17">
        <v>1.875</v>
      </c>
      <c r="X30" s="17">
        <v>0.625</v>
      </c>
    </row>
    <row r="31" spans="1:24" s="1" customFormat="1" x14ac:dyDescent="0.25">
      <c r="B31" s="46" t="s">
        <v>284</v>
      </c>
      <c r="C31" s="11">
        <v>3</v>
      </c>
      <c r="D31" s="11">
        <v>16</v>
      </c>
      <c r="E31" s="11">
        <v>12</v>
      </c>
      <c r="F31" s="2">
        <v>9</v>
      </c>
      <c r="G31" s="11">
        <v>9</v>
      </c>
      <c r="H31" s="2">
        <v>7</v>
      </c>
      <c r="I31" s="11">
        <v>1</v>
      </c>
      <c r="J31" s="11">
        <v>1</v>
      </c>
      <c r="K31" s="11">
        <v>0</v>
      </c>
      <c r="L31" s="11">
        <v>4</v>
      </c>
      <c r="M31" s="2">
        <v>4</v>
      </c>
      <c r="N31" s="11">
        <v>0</v>
      </c>
      <c r="O31" s="2">
        <v>0</v>
      </c>
      <c r="P31" s="11">
        <v>0</v>
      </c>
      <c r="Q31" s="11">
        <v>0</v>
      </c>
      <c r="R31" s="11">
        <v>0</v>
      </c>
      <c r="S31" s="2">
        <v>1</v>
      </c>
      <c r="T31" s="11">
        <v>0</v>
      </c>
      <c r="U31" s="10">
        <v>1.0833333333333333</v>
      </c>
      <c r="V31" s="17">
        <v>1</v>
      </c>
      <c r="W31" s="10">
        <v>2.083333333333333</v>
      </c>
      <c r="X31" s="10">
        <v>0.75</v>
      </c>
    </row>
    <row r="32" spans="1:24" s="1" customFormat="1" x14ac:dyDescent="0.25">
      <c r="B32" s="8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7"/>
      <c r="V32" s="17"/>
      <c r="W32" s="17"/>
      <c r="X32" s="17"/>
    </row>
    <row r="33" spans="1:34" x14ac:dyDescent="0.25">
      <c r="B33" s="12" t="s">
        <v>173</v>
      </c>
      <c r="C33" s="12">
        <f t="shared" ref="C33:T33" si="0">SUM(C14:C31)</f>
        <v>46</v>
      </c>
      <c r="D33" s="12">
        <f t="shared" si="0"/>
        <v>159</v>
      </c>
      <c r="E33" s="12">
        <f t="shared" si="0"/>
        <v>141</v>
      </c>
      <c r="F33" s="12">
        <f t="shared" si="0"/>
        <v>53</v>
      </c>
      <c r="G33" s="12">
        <f t="shared" si="0"/>
        <v>60</v>
      </c>
      <c r="H33" s="12">
        <f t="shared" si="0"/>
        <v>36</v>
      </c>
      <c r="I33" s="12">
        <f t="shared" si="0"/>
        <v>17</v>
      </c>
      <c r="J33" s="12">
        <f t="shared" si="0"/>
        <v>4</v>
      </c>
      <c r="K33" s="12">
        <f t="shared" si="0"/>
        <v>3</v>
      </c>
      <c r="L33" s="12">
        <f t="shared" si="0"/>
        <v>33</v>
      </c>
      <c r="M33" s="12">
        <f t="shared" si="0"/>
        <v>19</v>
      </c>
      <c r="N33" s="12">
        <f t="shared" si="0"/>
        <v>0</v>
      </c>
      <c r="O33" s="12">
        <f t="shared" si="0"/>
        <v>27</v>
      </c>
      <c r="P33" s="12">
        <f t="shared" si="0"/>
        <v>4</v>
      </c>
      <c r="Q33" s="12">
        <f t="shared" si="0"/>
        <v>0</v>
      </c>
      <c r="R33" s="12">
        <f t="shared" si="0"/>
        <v>0</v>
      </c>
      <c r="S33" s="12">
        <f t="shared" si="0"/>
        <v>3</v>
      </c>
      <c r="T33" s="12">
        <f t="shared" si="0"/>
        <v>0</v>
      </c>
      <c r="U33" s="13">
        <f>(G33+M33+P33)/(E33+P33+N33)</f>
        <v>0.57241379310344831</v>
      </c>
      <c r="V33" s="13">
        <f>(H33+I33*2+J33*3+K33*4)/(E33)</f>
        <v>0.66666666666666663</v>
      </c>
      <c r="W33" s="13">
        <f>V33+U33</f>
        <v>1.2390804597701148</v>
      </c>
      <c r="X33" s="13">
        <f>G33/E33</f>
        <v>0.42553191489361702</v>
      </c>
      <c r="Y33" s="1"/>
      <c r="Z33" s="1"/>
      <c r="AA33" s="1"/>
      <c r="AB33" s="1"/>
      <c r="AC33" s="1"/>
      <c r="AD33" s="1"/>
      <c r="AE33" s="1"/>
      <c r="AF33" s="1"/>
      <c r="AG33" s="8"/>
      <c r="AH33" s="8"/>
    </row>
    <row r="34" spans="1:34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6"/>
      <c r="V34" s="16"/>
      <c r="W34" s="16"/>
      <c r="X34" s="16"/>
      <c r="Y34" s="1"/>
      <c r="Z34" s="1"/>
      <c r="AA34" s="1"/>
      <c r="AB34" s="1"/>
      <c r="AC34" s="1"/>
      <c r="AD34" s="1"/>
      <c r="AE34" s="1"/>
      <c r="AF34" s="1"/>
      <c r="AG34" s="8"/>
      <c r="AH34" s="8"/>
    </row>
    <row r="35" spans="1:34" x14ac:dyDescent="0.25">
      <c r="B35" s="1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11"/>
      <c r="T35" s="11"/>
      <c r="U35" s="11"/>
      <c r="V35" s="30"/>
      <c r="W35" s="11"/>
      <c r="X35" s="11"/>
      <c r="Y35" s="1"/>
      <c r="Z35" s="1"/>
      <c r="AA35" s="1"/>
      <c r="AB35" s="1"/>
      <c r="AC35" s="1"/>
      <c r="AD35" s="1"/>
      <c r="AE35" s="1"/>
      <c r="AF35" s="1"/>
      <c r="AG35" s="8"/>
      <c r="AH35" s="8"/>
    </row>
    <row r="36" spans="1:34" x14ac:dyDescent="0.25">
      <c r="A36" s="2" t="s">
        <v>102</v>
      </c>
      <c r="B36" s="12" t="s">
        <v>61</v>
      </c>
      <c r="C36" s="12" t="s">
        <v>62</v>
      </c>
      <c r="D36" s="12" t="s">
        <v>63</v>
      </c>
      <c r="E36" s="12" t="s">
        <v>64</v>
      </c>
      <c r="F36" s="12" t="s">
        <v>65</v>
      </c>
      <c r="G36" s="12" t="s">
        <v>66</v>
      </c>
      <c r="H36" s="12" t="s">
        <v>67</v>
      </c>
      <c r="I36" s="12" t="s">
        <v>48</v>
      </c>
      <c r="J36" s="12" t="s">
        <v>68</v>
      </c>
      <c r="K36" s="12" t="s">
        <v>50</v>
      </c>
      <c r="L36" s="12" t="s">
        <v>52</v>
      </c>
      <c r="M36" s="12" t="s">
        <v>69</v>
      </c>
      <c r="N36" s="12" t="s">
        <v>97</v>
      </c>
      <c r="O36" s="12" t="s">
        <v>70</v>
      </c>
      <c r="P36" s="12" t="s">
        <v>71</v>
      </c>
      <c r="Q36" s="12" t="s">
        <v>72</v>
      </c>
      <c r="R36" s="12" t="s">
        <v>73</v>
      </c>
      <c r="S36" s="11"/>
      <c r="T36" s="11"/>
      <c r="U36" s="11"/>
      <c r="V36" s="30"/>
      <c r="W36" s="11"/>
      <c r="X36" s="11"/>
      <c r="Y36" s="1"/>
      <c r="Z36" s="1"/>
      <c r="AA36" s="1"/>
      <c r="AB36" s="1"/>
      <c r="AC36" s="1"/>
      <c r="AD36" s="1"/>
      <c r="AE36" s="1"/>
      <c r="AF36" s="1"/>
      <c r="AG36" s="8"/>
      <c r="AH36" s="8"/>
    </row>
    <row r="37" spans="1:34" x14ac:dyDescent="0.25">
      <c r="B37" s="77" t="s">
        <v>172</v>
      </c>
      <c r="C37" s="70">
        <v>1</v>
      </c>
      <c r="D37" s="70">
        <v>0</v>
      </c>
      <c r="E37" s="70">
        <v>0</v>
      </c>
      <c r="F37" s="70">
        <v>1</v>
      </c>
      <c r="G37" s="70">
        <v>0</v>
      </c>
      <c r="H37" s="70">
        <v>1</v>
      </c>
      <c r="I37" s="70">
        <v>0</v>
      </c>
      <c r="J37" s="70">
        <v>1</v>
      </c>
      <c r="K37" s="70">
        <v>0</v>
      </c>
      <c r="L37" s="70">
        <v>0</v>
      </c>
      <c r="M37" s="70">
        <v>0</v>
      </c>
      <c r="N37" s="70">
        <v>1</v>
      </c>
      <c r="O37" s="70">
        <v>0</v>
      </c>
      <c r="P37" s="70">
        <v>0</v>
      </c>
      <c r="Q37" s="68">
        <v>0</v>
      </c>
      <c r="R37" s="68">
        <v>1</v>
      </c>
      <c r="S37" s="11"/>
      <c r="T37" s="11"/>
      <c r="U37" s="11"/>
      <c r="V37" s="30"/>
      <c r="W37" s="11"/>
      <c r="X37" s="11"/>
      <c r="Y37" s="1"/>
      <c r="Z37" s="1"/>
      <c r="AA37" s="1"/>
      <c r="AB37" s="1"/>
      <c r="AC37" s="1"/>
      <c r="AD37" s="1"/>
      <c r="AE37" s="1"/>
      <c r="AF37" s="1"/>
      <c r="AG37" s="8"/>
      <c r="AH37" s="8"/>
    </row>
    <row r="38" spans="1:34" x14ac:dyDescent="0.25">
      <c r="A38" s="5"/>
      <c r="B38" s="77" t="s">
        <v>79</v>
      </c>
      <c r="C38" s="74">
        <v>2</v>
      </c>
      <c r="D38" s="74">
        <v>1</v>
      </c>
      <c r="E38" s="70">
        <v>0</v>
      </c>
      <c r="F38" s="70">
        <v>5</v>
      </c>
      <c r="G38" s="70">
        <v>6</v>
      </c>
      <c r="H38" s="70">
        <v>9</v>
      </c>
      <c r="I38" s="70">
        <v>1</v>
      </c>
      <c r="J38" s="70">
        <v>2</v>
      </c>
      <c r="K38" s="70">
        <v>5</v>
      </c>
      <c r="L38" s="70">
        <v>0</v>
      </c>
      <c r="M38" s="74">
        <v>1</v>
      </c>
      <c r="N38" s="70">
        <v>0</v>
      </c>
      <c r="O38" s="70">
        <v>1</v>
      </c>
      <c r="P38" s="70">
        <v>0</v>
      </c>
      <c r="Q38" s="68">
        <v>10.8</v>
      </c>
      <c r="R38" s="68">
        <v>2.8</v>
      </c>
      <c r="S38" s="11"/>
      <c r="T38" s="11"/>
      <c r="U38" s="11"/>
      <c r="V38" s="30"/>
      <c r="W38" s="11"/>
      <c r="X38" s="11"/>
      <c r="Y38" s="1"/>
      <c r="Z38" s="1"/>
      <c r="AA38" s="1"/>
      <c r="AB38" s="1"/>
      <c r="AC38" s="1"/>
      <c r="AD38" s="1"/>
      <c r="AE38" s="1"/>
      <c r="AF38" s="1"/>
      <c r="AG38" s="8"/>
      <c r="AH38" s="8"/>
    </row>
    <row r="39" spans="1:34" x14ac:dyDescent="0.25">
      <c r="A39" s="5"/>
      <c r="B39" s="77" t="s">
        <v>106</v>
      </c>
      <c r="C39" s="74">
        <v>2</v>
      </c>
      <c r="D39" s="74">
        <v>1</v>
      </c>
      <c r="E39" s="70">
        <v>0</v>
      </c>
      <c r="F39" s="70">
        <v>7</v>
      </c>
      <c r="G39" s="74">
        <v>3</v>
      </c>
      <c r="H39" s="74">
        <v>8</v>
      </c>
      <c r="I39" s="74">
        <v>0</v>
      </c>
      <c r="J39" s="74">
        <v>8</v>
      </c>
      <c r="K39" s="70">
        <v>5</v>
      </c>
      <c r="L39" s="70">
        <v>0</v>
      </c>
      <c r="M39" s="70">
        <v>2</v>
      </c>
      <c r="N39" s="74">
        <v>1</v>
      </c>
      <c r="O39" s="74">
        <v>0</v>
      </c>
      <c r="P39" s="70">
        <v>0</v>
      </c>
      <c r="Q39" s="75">
        <v>3.8571428571428572</v>
      </c>
      <c r="R39" s="68">
        <v>1.8571428571428572</v>
      </c>
      <c r="S39" s="11"/>
      <c r="T39" s="11"/>
      <c r="U39" s="11"/>
      <c r="V39" s="30"/>
      <c r="W39" s="11"/>
      <c r="X39" s="11"/>
      <c r="Y39" s="1"/>
      <c r="Z39" s="1"/>
      <c r="AA39" s="1"/>
      <c r="AB39" s="1"/>
      <c r="AC39" s="1"/>
      <c r="AD39" s="1"/>
      <c r="AE39" s="1"/>
      <c r="AF39" s="1"/>
      <c r="AG39" s="8"/>
      <c r="AH39" s="8"/>
    </row>
    <row r="40" spans="1:34" x14ac:dyDescent="0.25">
      <c r="A40" s="5"/>
      <c r="B40" s="77" t="s">
        <v>81</v>
      </c>
      <c r="C40" s="70">
        <v>1</v>
      </c>
      <c r="D40" s="70">
        <v>0</v>
      </c>
      <c r="E40" s="70">
        <v>0</v>
      </c>
      <c r="F40" s="70">
        <v>3</v>
      </c>
      <c r="G40" s="70">
        <v>8</v>
      </c>
      <c r="H40" s="70">
        <v>13</v>
      </c>
      <c r="I40" s="70">
        <v>1</v>
      </c>
      <c r="J40" s="70">
        <v>3</v>
      </c>
      <c r="K40" s="70">
        <v>0</v>
      </c>
      <c r="L40" s="70">
        <v>0</v>
      </c>
      <c r="M40" s="70">
        <v>2</v>
      </c>
      <c r="N40" s="70">
        <v>0</v>
      </c>
      <c r="O40" s="70">
        <v>0</v>
      </c>
      <c r="P40" s="70">
        <v>0</v>
      </c>
      <c r="Q40" s="68">
        <v>24</v>
      </c>
      <c r="R40" s="68">
        <v>4.333333333333333</v>
      </c>
      <c r="S40" s="11"/>
      <c r="T40" s="11"/>
      <c r="U40" s="11"/>
      <c r="V40" s="30"/>
      <c r="W40" s="11"/>
      <c r="X40" s="11"/>
      <c r="Y40" s="1"/>
      <c r="Z40" s="1"/>
      <c r="AA40" s="1"/>
      <c r="AB40" s="1"/>
      <c r="AC40" s="1"/>
      <c r="AD40" s="1"/>
      <c r="AE40" s="1"/>
      <c r="AF40" s="1"/>
      <c r="AG40" s="8"/>
      <c r="AH40" s="8"/>
    </row>
    <row r="41" spans="1:34" x14ac:dyDescent="0.25">
      <c r="A41" s="5"/>
      <c r="B41" s="46" t="s">
        <v>89</v>
      </c>
      <c r="C41" s="11">
        <v>1</v>
      </c>
      <c r="D41" s="11">
        <v>0</v>
      </c>
      <c r="E41" s="11">
        <v>0</v>
      </c>
      <c r="F41" s="11">
        <v>1</v>
      </c>
      <c r="G41" s="11">
        <v>0</v>
      </c>
      <c r="H41" s="11">
        <v>1</v>
      </c>
      <c r="I41" s="11">
        <v>0</v>
      </c>
      <c r="J41" s="11">
        <v>1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7">
        <v>0</v>
      </c>
      <c r="R41" s="17">
        <v>1</v>
      </c>
      <c r="S41" s="23"/>
      <c r="T41" s="23"/>
      <c r="U41" s="23"/>
      <c r="V41" s="23"/>
      <c r="W41" s="23"/>
      <c r="X41" s="23"/>
      <c r="Y41" s="1"/>
      <c r="Z41" s="1"/>
      <c r="AA41" s="1"/>
      <c r="AB41" s="1"/>
      <c r="AC41" s="1"/>
      <c r="AD41" s="1"/>
      <c r="AE41" s="1"/>
      <c r="AF41" s="1"/>
      <c r="AG41" s="8"/>
      <c r="AH41" s="8"/>
    </row>
    <row r="42" spans="1:34" x14ac:dyDescent="0.25">
      <c r="A42" s="5"/>
      <c r="B42" s="46" t="s">
        <v>90</v>
      </c>
      <c r="C42" s="11">
        <v>1</v>
      </c>
      <c r="D42" s="11">
        <v>1</v>
      </c>
      <c r="E42" s="11">
        <v>0</v>
      </c>
      <c r="F42" s="11">
        <v>2</v>
      </c>
      <c r="G42" s="11">
        <v>0</v>
      </c>
      <c r="H42" s="11">
        <v>1</v>
      </c>
      <c r="I42" s="11">
        <v>0</v>
      </c>
      <c r="J42" s="11">
        <v>2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7">
        <v>0</v>
      </c>
      <c r="R42" s="17">
        <v>0.5</v>
      </c>
      <c r="S42" s="23"/>
      <c r="T42" s="23"/>
      <c r="U42" s="23"/>
      <c r="V42" s="23"/>
      <c r="W42" s="23"/>
      <c r="X42" s="23"/>
      <c r="Y42" s="1"/>
      <c r="Z42" s="1"/>
      <c r="AA42" s="1"/>
      <c r="AB42" s="1"/>
      <c r="AC42" s="1"/>
      <c r="AD42" s="1"/>
      <c r="AE42" s="1"/>
      <c r="AF42" s="1"/>
      <c r="AG42" s="8"/>
      <c r="AH42" s="8"/>
    </row>
    <row r="43" spans="1:34" x14ac:dyDescent="0.25">
      <c r="B43" s="46" t="s">
        <v>91</v>
      </c>
      <c r="C43" s="2">
        <v>2</v>
      </c>
      <c r="D43" s="2">
        <v>1</v>
      </c>
      <c r="E43" s="2">
        <v>1</v>
      </c>
      <c r="F43" s="2">
        <v>8</v>
      </c>
      <c r="G43" s="11">
        <v>4</v>
      </c>
      <c r="H43" s="11">
        <v>12</v>
      </c>
      <c r="I43" s="2">
        <v>0</v>
      </c>
      <c r="J43" s="11">
        <v>2</v>
      </c>
      <c r="K43" s="2">
        <v>2</v>
      </c>
      <c r="L43" s="11">
        <v>2</v>
      </c>
      <c r="M43" s="11">
        <v>3</v>
      </c>
      <c r="N43" s="2">
        <v>1</v>
      </c>
      <c r="O43" s="2">
        <v>0</v>
      </c>
      <c r="P43" s="11">
        <v>0</v>
      </c>
      <c r="Q43" s="17">
        <v>4.5</v>
      </c>
      <c r="R43" s="10">
        <v>1.75</v>
      </c>
      <c r="S43" s="23"/>
      <c r="T43" s="23"/>
      <c r="U43" s="23"/>
      <c r="V43" s="23"/>
      <c r="W43" s="23"/>
      <c r="X43" s="23"/>
      <c r="Y43" s="1"/>
      <c r="Z43" s="1"/>
      <c r="AA43" s="1"/>
      <c r="AB43" s="1"/>
      <c r="AC43" s="1"/>
      <c r="AD43" s="1"/>
      <c r="AE43" s="1"/>
      <c r="AF43" s="1"/>
      <c r="AG43" s="8"/>
      <c r="AH43" s="8"/>
    </row>
    <row r="44" spans="1:34" x14ac:dyDescent="0.2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6"/>
      <c r="R44" s="16"/>
      <c r="S44" s="23"/>
      <c r="T44" s="23"/>
      <c r="U44" s="23"/>
      <c r="V44" s="23"/>
      <c r="W44" s="23"/>
      <c r="X44" s="23"/>
      <c r="Y44" s="1"/>
      <c r="Z44" s="1"/>
      <c r="AA44" s="1"/>
      <c r="AB44" s="1"/>
      <c r="AC44" s="1"/>
      <c r="AD44" s="1"/>
      <c r="AE44" s="1"/>
      <c r="AF44" s="1"/>
      <c r="AG44" s="8"/>
      <c r="AH44" s="8"/>
    </row>
    <row r="45" spans="1:34" x14ac:dyDescent="0.25">
      <c r="B45" s="12" t="s">
        <v>150</v>
      </c>
      <c r="C45" s="12">
        <f t="shared" ref="C45:P45" si="1">SUM(C37:C44)</f>
        <v>10</v>
      </c>
      <c r="D45" s="12">
        <f t="shared" si="1"/>
        <v>4</v>
      </c>
      <c r="E45" s="12">
        <f t="shared" si="1"/>
        <v>1</v>
      </c>
      <c r="F45" s="12">
        <f t="shared" si="1"/>
        <v>27</v>
      </c>
      <c r="G45" s="12">
        <f t="shared" si="1"/>
        <v>21</v>
      </c>
      <c r="H45" s="12">
        <f t="shared" si="1"/>
        <v>45</v>
      </c>
      <c r="I45" s="12">
        <f t="shared" si="1"/>
        <v>2</v>
      </c>
      <c r="J45" s="12">
        <f t="shared" si="1"/>
        <v>19</v>
      </c>
      <c r="K45" s="12">
        <f t="shared" si="1"/>
        <v>12</v>
      </c>
      <c r="L45" s="12">
        <f t="shared" si="1"/>
        <v>2</v>
      </c>
      <c r="M45" s="12">
        <f t="shared" si="1"/>
        <v>8</v>
      </c>
      <c r="N45" s="12">
        <f t="shared" si="1"/>
        <v>3</v>
      </c>
      <c r="O45" s="12">
        <f t="shared" si="1"/>
        <v>1</v>
      </c>
      <c r="P45" s="12">
        <f t="shared" si="1"/>
        <v>0</v>
      </c>
      <c r="Q45" s="13">
        <f>9*G45/F45</f>
        <v>7</v>
      </c>
      <c r="R45" s="13">
        <f>(H45+K45)/F45</f>
        <v>2.1111111111111112</v>
      </c>
      <c r="S45" s="23"/>
      <c r="T45" s="23"/>
      <c r="U45" s="23"/>
      <c r="V45" s="23"/>
      <c r="W45" s="23"/>
      <c r="X45" s="23"/>
    </row>
    <row r="46" spans="1:34" x14ac:dyDescent="0.25">
      <c r="A46" s="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0"/>
      <c r="R46" s="10"/>
    </row>
    <row r="47" spans="1:34" x14ac:dyDescent="0.2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6"/>
      <c r="R47" s="16"/>
    </row>
    <row r="48" spans="1:34" x14ac:dyDescent="0.25">
      <c r="A48" s="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6"/>
      <c r="R48" s="16"/>
    </row>
    <row r="49" spans="1:18" x14ac:dyDescent="0.25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6"/>
      <c r="R49" s="16"/>
    </row>
    <row r="50" spans="1:18" x14ac:dyDescent="0.25">
      <c r="A50" s="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6"/>
      <c r="R50" s="16"/>
    </row>
    <row r="51" spans="1:18" x14ac:dyDescent="0.2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6"/>
      <c r="R51" s="16"/>
    </row>
    <row r="52" spans="1:18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6"/>
      <c r="R52" s="16"/>
    </row>
  </sheetData>
  <sortState xmlns:xlrd2="http://schemas.microsoft.com/office/spreadsheetml/2017/richdata2" ref="B37:R43">
    <sortCondition ref="B37:B43"/>
  </sortState>
  <pageMargins left="0.70866141732283472" right="0.70866141732283472" top="0.74803149606299213" bottom="0.74803149606299213" header="0.31496062992125984" footer="0.31496062992125984"/>
  <pageSetup scale="57" orientation="landscape" horizontalDpi="4294967293" verticalDpi="0" r:id="rId1"/>
  <ignoredErrors>
    <ignoredError sqref="D8:D10 E9 E10 D5" numberStoredAsText="1"/>
    <ignoredError sqref="C9 G9 K10 F5 C4 E4:K4 C5:C6 F6:I6" twoDigitTextYear="1"/>
    <ignoredError sqref="F10 D4 D6:E6 J6" twoDigitTextYear="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191A-CD81-4B1B-A5FF-8262574412CF}">
  <sheetPr>
    <pageSetUpPr fitToPage="1"/>
  </sheetPr>
  <dimension ref="A1:Y183"/>
  <sheetViews>
    <sheetView showGridLines="0" workbookViewId="0">
      <selection activeCell="A2" sqref="A2"/>
    </sheetView>
  </sheetViews>
  <sheetFormatPr defaultColWidth="6.7109375" defaultRowHeight="15" x14ac:dyDescent="0.25"/>
  <cols>
    <col min="1" max="1" width="16" style="20" customWidth="1"/>
    <col min="2" max="2" width="11.5703125" bestFit="1" customWidth="1"/>
    <col min="3" max="24" width="5.7109375" customWidth="1"/>
  </cols>
  <sheetData>
    <row r="1" spans="1:24" ht="18.75" x14ac:dyDescent="0.3">
      <c r="A1" s="22" t="s">
        <v>39</v>
      </c>
    </row>
    <row r="2" spans="1:24" ht="19.5" thickBot="1" x14ac:dyDescent="0.35">
      <c r="A2" s="22" t="s">
        <v>112</v>
      </c>
      <c r="B2" s="1"/>
      <c r="U2" s="21"/>
      <c r="V2" s="21"/>
      <c r="W2" s="21"/>
      <c r="X2" s="21"/>
    </row>
    <row r="3" spans="1:24" x14ac:dyDescent="0.25">
      <c r="A3" s="50"/>
      <c r="B3" s="51"/>
      <c r="C3" s="52" t="s">
        <v>40</v>
      </c>
      <c r="D3" s="52" t="s">
        <v>41</v>
      </c>
      <c r="E3" s="52" t="s">
        <v>42</v>
      </c>
      <c r="F3" s="52" t="s">
        <v>43</v>
      </c>
      <c r="G3" s="52" t="s">
        <v>44</v>
      </c>
      <c r="H3" s="52" t="s">
        <v>45</v>
      </c>
      <c r="I3" s="52" t="s">
        <v>46</v>
      </c>
      <c r="J3" s="52" t="s">
        <v>47</v>
      </c>
      <c r="K3" s="52" t="s">
        <v>48</v>
      </c>
      <c r="L3" s="52" t="s">
        <v>49</v>
      </c>
      <c r="M3" s="52" t="s">
        <v>50</v>
      </c>
      <c r="N3" s="52" t="s">
        <v>51</v>
      </c>
      <c r="O3" s="52" t="s">
        <v>68</v>
      </c>
      <c r="P3" s="52" t="s">
        <v>52</v>
      </c>
      <c r="Q3" s="52" t="s">
        <v>53</v>
      </c>
      <c r="R3" s="52" t="s">
        <v>54</v>
      </c>
      <c r="S3" s="52" t="s">
        <v>55</v>
      </c>
      <c r="T3" s="52" t="s">
        <v>56</v>
      </c>
      <c r="U3" s="53" t="s">
        <v>57</v>
      </c>
      <c r="V3" s="53" t="s">
        <v>58</v>
      </c>
      <c r="W3" s="53" t="s">
        <v>59</v>
      </c>
      <c r="X3" s="54" t="s">
        <v>60</v>
      </c>
    </row>
    <row r="4" spans="1:24" x14ac:dyDescent="0.25">
      <c r="A4" s="55" t="s">
        <v>74</v>
      </c>
      <c r="B4" s="56" t="s">
        <v>107</v>
      </c>
      <c r="C4" s="57">
        <v>3</v>
      </c>
      <c r="D4" s="57">
        <v>15</v>
      </c>
      <c r="E4" s="57">
        <v>13</v>
      </c>
      <c r="F4" s="57">
        <v>4</v>
      </c>
      <c r="G4" s="57">
        <v>2</v>
      </c>
      <c r="H4" s="57">
        <v>2</v>
      </c>
      <c r="I4" s="57">
        <v>0</v>
      </c>
      <c r="J4" s="57">
        <v>0</v>
      </c>
      <c r="K4" s="57">
        <v>0</v>
      </c>
      <c r="L4" s="57">
        <v>1</v>
      </c>
      <c r="M4" s="57">
        <v>2</v>
      </c>
      <c r="N4" s="57">
        <v>0</v>
      </c>
      <c r="O4" s="57">
        <v>2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  <c r="U4" s="58">
        <v>0.30769230769230771</v>
      </c>
      <c r="V4" s="58">
        <v>0.15384615384615385</v>
      </c>
      <c r="W4" s="58">
        <v>0.46153846153846156</v>
      </c>
      <c r="X4" s="59">
        <v>0.15384615384615385</v>
      </c>
    </row>
    <row r="5" spans="1:24" x14ac:dyDescent="0.25">
      <c r="A5" s="55"/>
      <c r="B5" s="60" t="s">
        <v>108</v>
      </c>
      <c r="C5" s="57">
        <v>4</v>
      </c>
      <c r="D5" s="57">
        <v>14</v>
      </c>
      <c r="E5" s="57">
        <v>14</v>
      </c>
      <c r="F5" s="57">
        <v>3</v>
      </c>
      <c r="G5" s="57">
        <v>6</v>
      </c>
      <c r="H5" s="57">
        <v>5</v>
      </c>
      <c r="I5" s="57">
        <v>0</v>
      </c>
      <c r="J5" s="57">
        <v>0</v>
      </c>
      <c r="K5" s="57">
        <v>1</v>
      </c>
      <c r="L5" s="57">
        <v>3</v>
      </c>
      <c r="M5" s="57">
        <v>0</v>
      </c>
      <c r="N5" s="57">
        <v>0</v>
      </c>
      <c r="O5" s="57">
        <v>2</v>
      </c>
      <c r="P5" s="57">
        <v>1</v>
      </c>
      <c r="Q5" s="57">
        <v>0</v>
      </c>
      <c r="R5" s="57">
        <v>0</v>
      </c>
      <c r="S5" s="57">
        <v>1</v>
      </c>
      <c r="T5" s="57">
        <v>0</v>
      </c>
      <c r="U5" s="58">
        <v>0.46666666666666667</v>
      </c>
      <c r="V5" s="58">
        <v>0.6428571428571429</v>
      </c>
      <c r="W5" s="58">
        <v>1.1095238095238096</v>
      </c>
      <c r="X5" s="59">
        <v>0.42857142857142855</v>
      </c>
    </row>
    <row r="6" spans="1:24" x14ac:dyDescent="0.25">
      <c r="A6" s="55"/>
      <c r="B6" s="60" t="s">
        <v>109</v>
      </c>
      <c r="C6" s="57">
        <v>11</v>
      </c>
      <c r="D6" s="57">
        <v>35</v>
      </c>
      <c r="E6" s="57">
        <v>33</v>
      </c>
      <c r="F6" s="57">
        <v>15</v>
      </c>
      <c r="G6" s="57">
        <v>11</v>
      </c>
      <c r="H6" s="57">
        <v>6</v>
      </c>
      <c r="I6" s="57">
        <v>3</v>
      </c>
      <c r="J6" s="57">
        <v>2</v>
      </c>
      <c r="K6" s="57">
        <v>1</v>
      </c>
      <c r="L6" s="57">
        <v>2</v>
      </c>
      <c r="M6" s="57">
        <v>5</v>
      </c>
      <c r="N6" s="57">
        <v>0</v>
      </c>
      <c r="O6" s="57">
        <v>6</v>
      </c>
      <c r="P6" s="57">
        <v>1</v>
      </c>
      <c r="Q6" s="57">
        <v>0</v>
      </c>
      <c r="R6" s="57">
        <v>0</v>
      </c>
      <c r="S6" s="57">
        <v>0</v>
      </c>
      <c r="T6" s="57">
        <v>0</v>
      </c>
      <c r="U6" s="58">
        <v>0.5</v>
      </c>
      <c r="V6" s="58">
        <v>0.66666666666666663</v>
      </c>
      <c r="W6" s="58">
        <v>1.1666666666666665</v>
      </c>
      <c r="X6" s="59">
        <v>0.33333333333333331</v>
      </c>
    </row>
    <row r="7" spans="1:24" x14ac:dyDescent="0.25">
      <c r="A7" s="55"/>
      <c r="B7" s="57" t="s">
        <v>110</v>
      </c>
      <c r="C7" s="57">
        <v>3</v>
      </c>
      <c r="D7" s="57">
        <v>13</v>
      </c>
      <c r="E7" s="57">
        <v>13</v>
      </c>
      <c r="F7" s="57">
        <v>2</v>
      </c>
      <c r="G7" s="57">
        <v>4</v>
      </c>
      <c r="H7" s="57">
        <v>4</v>
      </c>
      <c r="I7" s="57">
        <v>0</v>
      </c>
      <c r="J7" s="57">
        <v>0</v>
      </c>
      <c r="K7" s="57">
        <v>0</v>
      </c>
      <c r="L7" s="57">
        <v>1</v>
      </c>
      <c r="M7" s="57">
        <v>0</v>
      </c>
      <c r="N7" s="57">
        <v>0</v>
      </c>
      <c r="O7" s="57">
        <v>5</v>
      </c>
      <c r="P7" s="57">
        <v>0</v>
      </c>
      <c r="Q7" s="57">
        <v>0</v>
      </c>
      <c r="R7" s="57">
        <v>0</v>
      </c>
      <c r="S7" s="57">
        <v>0</v>
      </c>
      <c r="T7" s="57">
        <v>0</v>
      </c>
      <c r="U7" s="58">
        <v>0.30769230769230771</v>
      </c>
      <c r="V7" s="58">
        <v>0.30769230769230771</v>
      </c>
      <c r="W7" s="58">
        <v>0.61538461538461542</v>
      </c>
      <c r="X7" s="59">
        <v>0.30769230769230771</v>
      </c>
    </row>
    <row r="8" spans="1:24" ht="15.75" thickBot="1" x14ac:dyDescent="0.3">
      <c r="A8" s="61"/>
      <c r="B8" s="89" t="s">
        <v>111</v>
      </c>
      <c r="C8" s="89">
        <f t="shared" ref="C8:T8" si="0">SUM(C4:C7)</f>
        <v>21</v>
      </c>
      <c r="D8" s="89">
        <f t="shared" si="0"/>
        <v>77</v>
      </c>
      <c r="E8" s="89">
        <f t="shared" si="0"/>
        <v>73</v>
      </c>
      <c r="F8" s="89">
        <f t="shared" si="0"/>
        <v>24</v>
      </c>
      <c r="G8" s="89">
        <f t="shared" si="0"/>
        <v>23</v>
      </c>
      <c r="H8" s="89">
        <f t="shared" si="0"/>
        <v>17</v>
      </c>
      <c r="I8" s="89">
        <f t="shared" si="0"/>
        <v>3</v>
      </c>
      <c r="J8" s="89">
        <f t="shared" si="0"/>
        <v>2</v>
      </c>
      <c r="K8" s="89">
        <f t="shared" si="0"/>
        <v>2</v>
      </c>
      <c r="L8" s="89">
        <f t="shared" si="0"/>
        <v>7</v>
      </c>
      <c r="M8" s="89">
        <f t="shared" si="0"/>
        <v>7</v>
      </c>
      <c r="N8" s="89">
        <f t="shared" si="0"/>
        <v>0</v>
      </c>
      <c r="O8" s="89">
        <f t="shared" si="0"/>
        <v>15</v>
      </c>
      <c r="P8" s="89">
        <f t="shared" si="0"/>
        <v>2</v>
      </c>
      <c r="Q8" s="89">
        <f t="shared" si="0"/>
        <v>0</v>
      </c>
      <c r="R8" s="89">
        <f t="shared" si="0"/>
        <v>0</v>
      </c>
      <c r="S8" s="89">
        <f t="shared" si="0"/>
        <v>1</v>
      </c>
      <c r="T8" s="89">
        <f t="shared" si="0"/>
        <v>0</v>
      </c>
      <c r="U8" s="91">
        <f t="shared" ref="U8" si="1">(G8+M8+P8)/(E8+P8+N8)</f>
        <v>0.42666666666666669</v>
      </c>
      <c r="V8" s="91">
        <f t="shared" ref="V8" si="2">(H8+I8*2+J8*3+K8*4)/(E8)</f>
        <v>0.50684931506849318</v>
      </c>
      <c r="W8" s="91">
        <f t="shared" ref="W8" si="3">V8+U8</f>
        <v>0.93351598173515993</v>
      </c>
      <c r="X8" s="92">
        <f t="shared" ref="X8" si="4">G8/E8</f>
        <v>0.31506849315068491</v>
      </c>
    </row>
    <row r="9" spans="1:24" ht="15.75" thickBot="1" x14ac:dyDescent="0.3">
      <c r="A9" s="15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</row>
    <row r="10" spans="1:24" x14ac:dyDescent="0.25">
      <c r="A10" s="33"/>
      <c r="B10" s="31"/>
      <c r="C10" s="24" t="s">
        <v>40</v>
      </c>
      <c r="D10" s="24" t="s">
        <v>41</v>
      </c>
      <c r="E10" s="24" t="s">
        <v>42</v>
      </c>
      <c r="F10" s="24" t="s">
        <v>43</v>
      </c>
      <c r="G10" s="24" t="s">
        <v>44</v>
      </c>
      <c r="H10" s="24" t="s">
        <v>45</v>
      </c>
      <c r="I10" s="24" t="s">
        <v>46</v>
      </c>
      <c r="J10" s="24" t="s">
        <v>47</v>
      </c>
      <c r="K10" s="24" t="s">
        <v>48</v>
      </c>
      <c r="L10" s="24" t="s">
        <v>49</v>
      </c>
      <c r="M10" s="24" t="s">
        <v>50</v>
      </c>
      <c r="N10" s="24" t="s">
        <v>51</v>
      </c>
      <c r="O10" s="24" t="s">
        <v>68</v>
      </c>
      <c r="P10" s="24" t="s">
        <v>52</v>
      </c>
      <c r="Q10" s="24" t="s">
        <v>53</v>
      </c>
      <c r="R10" s="24" t="s">
        <v>54</v>
      </c>
      <c r="S10" s="24" t="s">
        <v>55</v>
      </c>
      <c r="T10" s="24" t="s">
        <v>56</v>
      </c>
      <c r="U10" s="37" t="s">
        <v>57</v>
      </c>
      <c r="V10" s="37" t="s">
        <v>58</v>
      </c>
      <c r="W10" s="37" t="s">
        <v>59</v>
      </c>
      <c r="X10" s="38" t="s">
        <v>60</v>
      </c>
    </row>
    <row r="11" spans="1:24" x14ac:dyDescent="0.25">
      <c r="A11" s="34" t="s">
        <v>75</v>
      </c>
      <c r="B11" s="32" t="s">
        <v>107</v>
      </c>
      <c r="C11" s="1">
        <v>5</v>
      </c>
      <c r="D11" s="1">
        <v>19</v>
      </c>
      <c r="E11" s="1">
        <v>16</v>
      </c>
      <c r="F11" s="1">
        <v>7</v>
      </c>
      <c r="G11" s="1">
        <v>7</v>
      </c>
      <c r="H11" s="1">
        <v>3</v>
      </c>
      <c r="I11" s="1">
        <v>3</v>
      </c>
      <c r="J11" s="1">
        <v>1</v>
      </c>
      <c r="K11" s="1">
        <v>0</v>
      </c>
      <c r="L11" s="1">
        <v>4</v>
      </c>
      <c r="M11" s="1">
        <v>3</v>
      </c>
      <c r="N11" s="1">
        <v>0</v>
      </c>
      <c r="O11" s="1">
        <v>1</v>
      </c>
      <c r="P11" s="1">
        <v>0</v>
      </c>
      <c r="Q11" s="1">
        <v>1</v>
      </c>
      <c r="R11" s="1">
        <v>0</v>
      </c>
      <c r="S11" s="1">
        <v>0</v>
      </c>
      <c r="T11" s="1">
        <v>0</v>
      </c>
      <c r="U11" s="8">
        <v>0.625</v>
      </c>
      <c r="V11" s="8">
        <v>0.75</v>
      </c>
      <c r="W11" s="8">
        <v>1.375</v>
      </c>
      <c r="X11" s="25">
        <v>0.4375</v>
      </c>
    </row>
    <row r="12" spans="1:24" x14ac:dyDescent="0.25">
      <c r="A12" s="34"/>
      <c r="B12" s="4" t="s">
        <v>108</v>
      </c>
      <c r="C12" s="1">
        <v>3</v>
      </c>
      <c r="D12" s="1">
        <v>11</v>
      </c>
      <c r="E12" s="1">
        <v>9</v>
      </c>
      <c r="F12" s="1">
        <v>2</v>
      </c>
      <c r="G12" s="1">
        <v>2</v>
      </c>
      <c r="H12" s="1">
        <v>1</v>
      </c>
      <c r="I12" s="1">
        <v>1</v>
      </c>
      <c r="J12" s="1">
        <v>0</v>
      </c>
      <c r="K12" s="1">
        <v>0</v>
      </c>
      <c r="L12" s="1">
        <v>1</v>
      </c>
      <c r="M12" s="1">
        <v>2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8">
        <v>0.44444444444444442</v>
      </c>
      <c r="V12" s="8">
        <v>0.33333333333333331</v>
      </c>
      <c r="W12" s="8">
        <v>0.77777777777777768</v>
      </c>
      <c r="X12" s="25">
        <v>0.22222222222222221</v>
      </c>
    </row>
    <row r="13" spans="1:24" x14ac:dyDescent="0.25">
      <c r="A13" s="34"/>
      <c r="B13" s="4" t="s">
        <v>109</v>
      </c>
      <c r="C13" s="1">
        <v>5</v>
      </c>
      <c r="D13" s="1">
        <v>17</v>
      </c>
      <c r="E13" s="1">
        <v>13</v>
      </c>
      <c r="F13" s="1">
        <v>3</v>
      </c>
      <c r="G13" s="1">
        <v>7</v>
      </c>
      <c r="H13" s="1">
        <v>3</v>
      </c>
      <c r="I13" s="1">
        <v>3</v>
      </c>
      <c r="J13" s="1">
        <v>0</v>
      </c>
      <c r="K13" s="1">
        <v>2</v>
      </c>
      <c r="L13" s="1">
        <v>4</v>
      </c>
      <c r="M13" s="1">
        <v>3</v>
      </c>
      <c r="N13" s="1">
        <v>0</v>
      </c>
      <c r="O13" s="1">
        <v>3</v>
      </c>
      <c r="P13" s="1">
        <v>0</v>
      </c>
      <c r="Q13" s="1">
        <v>0</v>
      </c>
      <c r="R13" s="1">
        <v>0</v>
      </c>
      <c r="S13" s="1">
        <v>1</v>
      </c>
      <c r="T13" s="1">
        <v>0</v>
      </c>
      <c r="U13" s="8">
        <v>0.76923076923076927</v>
      </c>
      <c r="V13" s="8">
        <v>1.3076923076923077</v>
      </c>
      <c r="W13" s="8">
        <v>2.0769230769230771</v>
      </c>
      <c r="X13" s="25">
        <v>0.53846153846153844</v>
      </c>
    </row>
    <row r="14" spans="1:24" x14ac:dyDescent="0.25">
      <c r="A14" s="34"/>
      <c r="B14" s="1" t="s">
        <v>110</v>
      </c>
      <c r="C14" s="1">
        <v>3</v>
      </c>
      <c r="D14" s="1">
        <v>7</v>
      </c>
      <c r="E14" s="1">
        <v>7</v>
      </c>
      <c r="F14" s="1">
        <v>3</v>
      </c>
      <c r="G14" s="1">
        <v>2</v>
      </c>
      <c r="H14" s="1">
        <v>0</v>
      </c>
      <c r="I14" s="1">
        <v>2</v>
      </c>
      <c r="J14" s="1">
        <v>0</v>
      </c>
      <c r="K14" s="1">
        <v>0</v>
      </c>
      <c r="L14" s="1">
        <v>0</v>
      </c>
      <c r="M14" s="1">
        <v>1</v>
      </c>
      <c r="N14" s="1">
        <v>0</v>
      </c>
      <c r="O14" s="1">
        <v>1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8">
        <v>0.42857142857142855</v>
      </c>
      <c r="V14" s="8">
        <v>0.5714285714285714</v>
      </c>
      <c r="W14" s="8">
        <v>1</v>
      </c>
      <c r="X14" s="25">
        <v>0.2857142857142857</v>
      </c>
    </row>
    <row r="15" spans="1:24" ht="15.75" thickBot="1" x14ac:dyDescent="0.3">
      <c r="A15" s="35"/>
      <c r="B15" s="95" t="s">
        <v>111</v>
      </c>
      <c r="C15" s="93">
        <f t="shared" ref="C15:T15" si="5">SUM(C11:C14)</f>
        <v>16</v>
      </c>
      <c r="D15" s="93">
        <f t="shared" si="5"/>
        <v>54</v>
      </c>
      <c r="E15" s="93">
        <f t="shared" si="5"/>
        <v>45</v>
      </c>
      <c r="F15" s="93">
        <f t="shared" si="5"/>
        <v>15</v>
      </c>
      <c r="G15" s="93">
        <f t="shared" si="5"/>
        <v>18</v>
      </c>
      <c r="H15" s="93">
        <f t="shared" si="5"/>
        <v>7</v>
      </c>
      <c r="I15" s="93">
        <f t="shared" si="5"/>
        <v>9</v>
      </c>
      <c r="J15" s="93">
        <f t="shared" si="5"/>
        <v>1</v>
      </c>
      <c r="K15" s="93">
        <f t="shared" si="5"/>
        <v>2</v>
      </c>
      <c r="L15" s="93">
        <f t="shared" si="5"/>
        <v>9</v>
      </c>
      <c r="M15" s="93">
        <f t="shared" si="5"/>
        <v>9</v>
      </c>
      <c r="N15" s="93">
        <f t="shared" si="5"/>
        <v>0</v>
      </c>
      <c r="O15" s="93">
        <f t="shared" si="5"/>
        <v>5</v>
      </c>
      <c r="P15" s="93">
        <f t="shared" si="5"/>
        <v>0</v>
      </c>
      <c r="Q15" s="93">
        <f t="shared" si="5"/>
        <v>1</v>
      </c>
      <c r="R15" s="93">
        <f t="shared" si="5"/>
        <v>0</v>
      </c>
      <c r="S15" s="93">
        <f t="shared" si="5"/>
        <v>1</v>
      </c>
      <c r="T15" s="93">
        <f t="shared" si="5"/>
        <v>0</v>
      </c>
      <c r="U15" s="26">
        <f t="shared" ref="U15" si="6">(G15+M15+P15)/(E15+P15+N15)</f>
        <v>0.6</v>
      </c>
      <c r="V15" s="26">
        <f t="shared" ref="V15" si="7">(H15+I15*2+J15*3+K15*4)/(E15)</f>
        <v>0.8</v>
      </c>
      <c r="W15" s="26">
        <f t="shared" ref="W15" si="8">V15+U15</f>
        <v>1.4</v>
      </c>
      <c r="X15" s="27">
        <f t="shared" ref="X15" si="9">G15/E15</f>
        <v>0.4</v>
      </c>
    </row>
    <row r="16" spans="1:24" ht="15.75" thickBot="1" x14ac:dyDescent="0.3">
      <c r="A16" s="15"/>
      <c r="B16" s="14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3"/>
      <c r="V16" s="13"/>
      <c r="W16" s="13"/>
      <c r="X16" s="13"/>
    </row>
    <row r="17" spans="1:24" x14ac:dyDescent="0.25">
      <c r="A17" s="50"/>
      <c r="B17" s="51"/>
      <c r="C17" s="52" t="s">
        <v>40</v>
      </c>
      <c r="D17" s="52" t="s">
        <v>41</v>
      </c>
      <c r="E17" s="52" t="s">
        <v>42</v>
      </c>
      <c r="F17" s="52" t="s">
        <v>43</v>
      </c>
      <c r="G17" s="52" t="s">
        <v>44</v>
      </c>
      <c r="H17" s="52" t="s">
        <v>45</v>
      </c>
      <c r="I17" s="52" t="s">
        <v>46</v>
      </c>
      <c r="J17" s="52" t="s">
        <v>47</v>
      </c>
      <c r="K17" s="52" t="s">
        <v>48</v>
      </c>
      <c r="L17" s="52" t="s">
        <v>49</v>
      </c>
      <c r="M17" s="52" t="s">
        <v>50</v>
      </c>
      <c r="N17" s="52" t="s">
        <v>51</v>
      </c>
      <c r="O17" s="52" t="s">
        <v>68</v>
      </c>
      <c r="P17" s="52" t="s">
        <v>52</v>
      </c>
      <c r="Q17" s="52" t="s">
        <v>53</v>
      </c>
      <c r="R17" s="52" t="s">
        <v>54</v>
      </c>
      <c r="S17" s="52" t="s">
        <v>55</v>
      </c>
      <c r="T17" s="52" t="s">
        <v>56</v>
      </c>
      <c r="U17" s="53" t="s">
        <v>57</v>
      </c>
      <c r="V17" s="53" t="s">
        <v>58</v>
      </c>
      <c r="W17" s="53" t="s">
        <v>59</v>
      </c>
      <c r="X17" s="54" t="s">
        <v>60</v>
      </c>
    </row>
    <row r="18" spans="1:24" x14ac:dyDescent="0.25">
      <c r="A18" s="55" t="s">
        <v>76</v>
      </c>
      <c r="B18" s="56" t="s">
        <v>107</v>
      </c>
      <c r="C18" s="57">
        <v>7</v>
      </c>
      <c r="D18" s="57">
        <v>24</v>
      </c>
      <c r="E18" s="57">
        <v>23</v>
      </c>
      <c r="F18" s="57">
        <v>4</v>
      </c>
      <c r="G18" s="57">
        <v>9</v>
      </c>
      <c r="H18" s="57">
        <v>4</v>
      </c>
      <c r="I18" s="57">
        <v>4</v>
      </c>
      <c r="J18" s="57">
        <v>1</v>
      </c>
      <c r="K18" s="57">
        <v>0</v>
      </c>
      <c r="L18" s="57">
        <v>5</v>
      </c>
      <c r="M18" s="57">
        <v>1</v>
      </c>
      <c r="N18" s="57">
        <v>1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1</v>
      </c>
      <c r="U18" s="58">
        <v>0.41666666666666669</v>
      </c>
      <c r="V18" s="58">
        <v>0.65217391304347827</v>
      </c>
      <c r="W18" s="58">
        <v>1.068840579710145</v>
      </c>
      <c r="X18" s="59">
        <v>0.39130434782608697</v>
      </c>
    </row>
    <row r="19" spans="1:24" x14ac:dyDescent="0.25">
      <c r="A19" s="55"/>
      <c r="B19" s="60" t="s">
        <v>108</v>
      </c>
      <c r="C19" s="57">
        <v>5</v>
      </c>
      <c r="D19" s="57">
        <v>21</v>
      </c>
      <c r="E19" s="57">
        <v>15</v>
      </c>
      <c r="F19" s="57">
        <v>4</v>
      </c>
      <c r="G19" s="57">
        <v>6</v>
      </c>
      <c r="H19" s="57">
        <v>5</v>
      </c>
      <c r="I19" s="57">
        <v>0</v>
      </c>
      <c r="J19" s="57">
        <v>0</v>
      </c>
      <c r="K19" s="57">
        <v>0</v>
      </c>
      <c r="L19" s="57">
        <v>3</v>
      </c>
      <c r="M19" s="57">
        <v>6</v>
      </c>
      <c r="N19" s="57">
        <v>1</v>
      </c>
      <c r="O19" s="57">
        <v>0</v>
      </c>
      <c r="P19" s="57">
        <v>0</v>
      </c>
      <c r="Q19" s="57">
        <v>0</v>
      </c>
      <c r="R19" s="57">
        <v>0</v>
      </c>
      <c r="S19" s="57">
        <v>4</v>
      </c>
      <c r="T19" s="57">
        <v>0</v>
      </c>
      <c r="U19" s="58">
        <v>0.75</v>
      </c>
      <c r="V19" s="58">
        <v>0.33333333333333331</v>
      </c>
      <c r="W19" s="58">
        <v>1.0833333333333333</v>
      </c>
      <c r="X19" s="59">
        <v>0.4</v>
      </c>
    </row>
    <row r="20" spans="1:24" x14ac:dyDescent="0.25">
      <c r="A20" s="55"/>
      <c r="B20" s="60" t="s">
        <v>109</v>
      </c>
      <c r="C20" s="57">
        <v>5</v>
      </c>
      <c r="D20" s="57">
        <v>24</v>
      </c>
      <c r="E20" s="57">
        <v>23</v>
      </c>
      <c r="F20" s="57">
        <v>7</v>
      </c>
      <c r="G20" s="57">
        <v>10</v>
      </c>
      <c r="H20" s="57">
        <v>6</v>
      </c>
      <c r="I20" s="57">
        <v>3</v>
      </c>
      <c r="J20" s="57">
        <v>1</v>
      </c>
      <c r="K20" s="57">
        <v>0</v>
      </c>
      <c r="L20" s="57">
        <v>4</v>
      </c>
      <c r="M20" s="57">
        <v>1</v>
      </c>
      <c r="N20" s="57">
        <v>0</v>
      </c>
      <c r="O20" s="57">
        <v>3</v>
      </c>
      <c r="P20" s="57">
        <v>0</v>
      </c>
      <c r="Q20" s="57">
        <v>0</v>
      </c>
      <c r="R20" s="57">
        <v>0</v>
      </c>
      <c r="S20" s="57">
        <v>2</v>
      </c>
      <c r="T20" s="57">
        <v>0</v>
      </c>
      <c r="U20" s="58">
        <v>0.47826086956521741</v>
      </c>
      <c r="V20" s="58">
        <v>0.65217391304347827</v>
      </c>
      <c r="W20" s="58">
        <v>1.1304347826086958</v>
      </c>
      <c r="X20" s="59">
        <v>0.43478260869565216</v>
      </c>
    </row>
    <row r="21" spans="1:24" x14ac:dyDescent="0.25">
      <c r="A21" s="55"/>
      <c r="B21" s="57" t="s">
        <v>110</v>
      </c>
      <c r="C21" s="57">
        <v>3</v>
      </c>
      <c r="D21" s="57">
        <v>14</v>
      </c>
      <c r="E21" s="57">
        <v>14</v>
      </c>
      <c r="F21" s="57">
        <v>6</v>
      </c>
      <c r="G21" s="57">
        <v>7</v>
      </c>
      <c r="H21" s="57">
        <v>3</v>
      </c>
      <c r="I21" s="57">
        <v>2</v>
      </c>
      <c r="J21" s="57">
        <v>2</v>
      </c>
      <c r="K21" s="57">
        <v>0</v>
      </c>
      <c r="L21" s="57">
        <v>6</v>
      </c>
      <c r="M21" s="57">
        <v>0</v>
      </c>
      <c r="N21" s="57">
        <v>0</v>
      </c>
      <c r="O21" s="57">
        <v>1</v>
      </c>
      <c r="P21" s="57">
        <v>1</v>
      </c>
      <c r="Q21" s="57">
        <v>0</v>
      </c>
      <c r="R21" s="57">
        <v>0</v>
      </c>
      <c r="S21" s="57">
        <v>1</v>
      </c>
      <c r="T21" s="57">
        <v>0</v>
      </c>
      <c r="U21" s="58">
        <v>0.53333333333333333</v>
      </c>
      <c r="V21" s="58">
        <v>0.9285714285714286</v>
      </c>
      <c r="W21" s="58">
        <v>1.461904761904762</v>
      </c>
      <c r="X21" s="59">
        <v>0.5</v>
      </c>
    </row>
    <row r="22" spans="1:24" ht="15.75" thickBot="1" x14ac:dyDescent="0.3">
      <c r="A22" s="61"/>
      <c r="B22" s="89" t="s">
        <v>111</v>
      </c>
      <c r="C22" s="89">
        <f t="shared" ref="C22:T22" si="10">SUM(C18:C21)</f>
        <v>20</v>
      </c>
      <c r="D22" s="89">
        <f t="shared" si="10"/>
        <v>83</v>
      </c>
      <c r="E22" s="89">
        <f t="shared" si="10"/>
        <v>75</v>
      </c>
      <c r="F22" s="89">
        <f t="shared" si="10"/>
        <v>21</v>
      </c>
      <c r="G22" s="89">
        <f t="shared" si="10"/>
        <v>32</v>
      </c>
      <c r="H22" s="89">
        <f t="shared" si="10"/>
        <v>18</v>
      </c>
      <c r="I22" s="89">
        <f t="shared" si="10"/>
        <v>9</v>
      </c>
      <c r="J22" s="89">
        <f t="shared" si="10"/>
        <v>4</v>
      </c>
      <c r="K22" s="89">
        <f t="shared" si="10"/>
        <v>0</v>
      </c>
      <c r="L22" s="89">
        <f t="shared" si="10"/>
        <v>18</v>
      </c>
      <c r="M22" s="89">
        <f t="shared" si="10"/>
        <v>8</v>
      </c>
      <c r="N22" s="89">
        <f t="shared" si="10"/>
        <v>2</v>
      </c>
      <c r="O22" s="89">
        <f t="shared" si="10"/>
        <v>4</v>
      </c>
      <c r="P22" s="89">
        <f t="shared" si="10"/>
        <v>1</v>
      </c>
      <c r="Q22" s="89">
        <f t="shared" si="10"/>
        <v>0</v>
      </c>
      <c r="R22" s="89">
        <f t="shared" si="10"/>
        <v>0</v>
      </c>
      <c r="S22" s="89">
        <f t="shared" si="10"/>
        <v>7</v>
      </c>
      <c r="T22" s="89">
        <f t="shared" si="10"/>
        <v>1</v>
      </c>
      <c r="U22" s="91">
        <f t="shared" ref="U22" si="11">(G22+M22+P22)/(E22+P22+N22)</f>
        <v>0.52564102564102566</v>
      </c>
      <c r="V22" s="91">
        <f t="shared" ref="V22" si="12">(H22+I22*2+J22*3+K22*4)/(E22)</f>
        <v>0.64</v>
      </c>
      <c r="W22" s="91">
        <f t="shared" ref="W22" si="13">V22+U22</f>
        <v>1.1656410256410257</v>
      </c>
      <c r="X22" s="92">
        <f t="shared" ref="X22" si="14">G22/E22</f>
        <v>0.42666666666666669</v>
      </c>
    </row>
    <row r="23" spans="1:24" ht="15.75" thickBot="1" x14ac:dyDescent="0.3">
      <c r="A23" s="15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3"/>
      <c r="V23" s="13"/>
      <c r="W23" s="13"/>
      <c r="X23" s="13"/>
    </row>
    <row r="24" spans="1:24" x14ac:dyDescent="0.25">
      <c r="A24" s="33"/>
      <c r="B24" s="31"/>
      <c r="C24" s="24" t="s">
        <v>40</v>
      </c>
      <c r="D24" s="24" t="s">
        <v>41</v>
      </c>
      <c r="E24" s="24" t="s">
        <v>42</v>
      </c>
      <c r="F24" s="24" t="s">
        <v>43</v>
      </c>
      <c r="G24" s="24" t="s">
        <v>44</v>
      </c>
      <c r="H24" s="24" t="s">
        <v>45</v>
      </c>
      <c r="I24" s="24" t="s">
        <v>46</v>
      </c>
      <c r="J24" s="24" t="s">
        <v>47</v>
      </c>
      <c r="K24" s="24" t="s">
        <v>48</v>
      </c>
      <c r="L24" s="24" t="s">
        <v>49</v>
      </c>
      <c r="M24" s="24" t="s">
        <v>50</v>
      </c>
      <c r="N24" s="24" t="s">
        <v>51</v>
      </c>
      <c r="O24" s="24" t="s">
        <v>68</v>
      </c>
      <c r="P24" s="24" t="s">
        <v>52</v>
      </c>
      <c r="Q24" s="24" t="s">
        <v>53</v>
      </c>
      <c r="R24" s="24" t="s">
        <v>54</v>
      </c>
      <c r="S24" s="24" t="s">
        <v>55</v>
      </c>
      <c r="T24" s="24" t="s">
        <v>56</v>
      </c>
      <c r="U24" s="37" t="s">
        <v>57</v>
      </c>
      <c r="V24" s="37" t="s">
        <v>58</v>
      </c>
      <c r="W24" s="37" t="s">
        <v>59</v>
      </c>
      <c r="X24" s="38" t="s">
        <v>60</v>
      </c>
    </row>
    <row r="25" spans="1:24" x14ac:dyDescent="0.25">
      <c r="A25" s="34" t="s">
        <v>172</v>
      </c>
      <c r="B25" s="32" t="s">
        <v>107</v>
      </c>
      <c r="C25" s="1">
        <v>1</v>
      </c>
      <c r="D25" s="1">
        <v>2</v>
      </c>
      <c r="E25" s="1">
        <v>2</v>
      </c>
      <c r="F25" s="1">
        <v>0</v>
      </c>
      <c r="G25" s="1">
        <v>1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8">
        <v>0.5</v>
      </c>
      <c r="V25" s="8">
        <v>1</v>
      </c>
      <c r="W25" s="8">
        <v>1.5</v>
      </c>
      <c r="X25" s="25">
        <v>0.5</v>
      </c>
    </row>
    <row r="26" spans="1:24" x14ac:dyDescent="0.25">
      <c r="A26" s="34"/>
      <c r="B26" s="4" t="s">
        <v>108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8"/>
      <c r="V26" s="8"/>
      <c r="W26" s="8"/>
      <c r="X26" s="25"/>
    </row>
    <row r="27" spans="1:24" x14ac:dyDescent="0.25">
      <c r="A27" s="34"/>
      <c r="B27" s="4" t="s">
        <v>109</v>
      </c>
      <c r="C27" s="1">
        <v>1</v>
      </c>
      <c r="D27" s="1">
        <v>2</v>
      </c>
      <c r="E27" s="1">
        <v>2</v>
      </c>
      <c r="F27" s="1">
        <v>0</v>
      </c>
      <c r="G27" s="1">
        <v>1</v>
      </c>
      <c r="H27" s="1">
        <v>1</v>
      </c>
      <c r="I27" s="1">
        <v>0</v>
      </c>
      <c r="J27" s="1">
        <v>0</v>
      </c>
      <c r="K27" s="1">
        <v>0</v>
      </c>
      <c r="L27" s="1">
        <v>1</v>
      </c>
      <c r="M27" s="1">
        <v>0</v>
      </c>
      <c r="N27" s="1">
        <v>0</v>
      </c>
      <c r="O27" s="1">
        <v>1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8">
        <v>0.5</v>
      </c>
      <c r="V27" s="8">
        <v>0.5</v>
      </c>
      <c r="W27" s="8">
        <v>1</v>
      </c>
      <c r="X27" s="25">
        <v>0.5</v>
      </c>
    </row>
    <row r="28" spans="1:24" x14ac:dyDescent="0.25">
      <c r="A28" s="34"/>
      <c r="B28" s="1" t="s">
        <v>110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8"/>
      <c r="V28" s="8"/>
      <c r="W28" s="8"/>
      <c r="X28" s="25"/>
    </row>
    <row r="29" spans="1:24" ht="15.75" thickBot="1" x14ac:dyDescent="0.3">
      <c r="A29" s="35"/>
      <c r="B29" s="93" t="s">
        <v>111</v>
      </c>
      <c r="C29" s="93">
        <f>SUM(C25:C28)</f>
        <v>2</v>
      </c>
      <c r="D29" s="93">
        <f t="shared" ref="D29:X29" si="15">SUM(D25:D28)</f>
        <v>4</v>
      </c>
      <c r="E29" s="93">
        <f t="shared" si="15"/>
        <v>4</v>
      </c>
      <c r="F29" s="93">
        <f t="shared" si="15"/>
        <v>0</v>
      </c>
      <c r="G29" s="93">
        <f t="shared" si="15"/>
        <v>2</v>
      </c>
      <c r="H29" s="93">
        <f t="shared" si="15"/>
        <v>1</v>
      </c>
      <c r="I29" s="93">
        <f t="shared" si="15"/>
        <v>1</v>
      </c>
      <c r="J29" s="93">
        <f t="shared" si="15"/>
        <v>0</v>
      </c>
      <c r="K29" s="93">
        <f t="shared" si="15"/>
        <v>0</v>
      </c>
      <c r="L29" s="93">
        <f t="shared" si="15"/>
        <v>1</v>
      </c>
      <c r="M29" s="93">
        <f t="shared" si="15"/>
        <v>0</v>
      </c>
      <c r="N29" s="93">
        <f t="shared" si="15"/>
        <v>0</v>
      </c>
      <c r="O29" s="93">
        <f t="shared" si="15"/>
        <v>1</v>
      </c>
      <c r="P29" s="93">
        <f t="shared" si="15"/>
        <v>0</v>
      </c>
      <c r="Q29" s="93">
        <f t="shared" si="15"/>
        <v>0</v>
      </c>
      <c r="R29" s="93">
        <f t="shared" si="15"/>
        <v>0</v>
      </c>
      <c r="S29" s="93">
        <f t="shared" si="15"/>
        <v>0</v>
      </c>
      <c r="T29" s="93">
        <f t="shared" si="15"/>
        <v>0</v>
      </c>
      <c r="U29" s="26">
        <f t="shared" si="15"/>
        <v>1</v>
      </c>
      <c r="V29" s="26">
        <f t="shared" si="15"/>
        <v>1.5</v>
      </c>
      <c r="W29" s="26">
        <f t="shared" si="15"/>
        <v>2.5</v>
      </c>
      <c r="X29" s="27">
        <f t="shared" si="15"/>
        <v>1</v>
      </c>
    </row>
    <row r="30" spans="1:24" ht="15.75" thickBot="1" x14ac:dyDescent="0.3">
      <c r="A30" s="15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3"/>
      <c r="V30" s="13"/>
      <c r="W30" s="13"/>
      <c r="X30" s="13"/>
    </row>
    <row r="31" spans="1:24" x14ac:dyDescent="0.25">
      <c r="A31" s="50"/>
      <c r="B31" s="62"/>
      <c r="C31" s="52" t="s">
        <v>40</v>
      </c>
      <c r="D31" s="52" t="s">
        <v>41</v>
      </c>
      <c r="E31" s="52" t="s">
        <v>42</v>
      </c>
      <c r="F31" s="52" t="s">
        <v>43</v>
      </c>
      <c r="G31" s="52" t="s">
        <v>44</v>
      </c>
      <c r="H31" s="52" t="s">
        <v>45</v>
      </c>
      <c r="I31" s="52" t="s">
        <v>46</v>
      </c>
      <c r="J31" s="52" t="s">
        <v>47</v>
      </c>
      <c r="K31" s="52" t="s">
        <v>48</v>
      </c>
      <c r="L31" s="52" t="s">
        <v>49</v>
      </c>
      <c r="M31" s="52" t="s">
        <v>50</v>
      </c>
      <c r="N31" s="52" t="s">
        <v>51</v>
      </c>
      <c r="O31" s="52" t="s">
        <v>68</v>
      </c>
      <c r="P31" s="52" t="s">
        <v>52</v>
      </c>
      <c r="Q31" s="52" t="s">
        <v>53</v>
      </c>
      <c r="R31" s="52" t="s">
        <v>54</v>
      </c>
      <c r="S31" s="52" t="s">
        <v>55</v>
      </c>
      <c r="T31" s="52" t="s">
        <v>56</v>
      </c>
      <c r="U31" s="53" t="s">
        <v>57</v>
      </c>
      <c r="V31" s="53" t="s">
        <v>58</v>
      </c>
      <c r="W31" s="53" t="s">
        <v>59</v>
      </c>
      <c r="X31" s="54" t="s">
        <v>60</v>
      </c>
    </row>
    <row r="32" spans="1:24" x14ac:dyDescent="0.25">
      <c r="A32" s="55" t="s">
        <v>78</v>
      </c>
      <c r="B32" s="56" t="s">
        <v>107</v>
      </c>
      <c r="C32" s="57">
        <v>6</v>
      </c>
      <c r="D32" s="57">
        <v>13</v>
      </c>
      <c r="E32" s="57">
        <v>9</v>
      </c>
      <c r="F32" s="57">
        <v>2</v>
      </c>
      <c r="G32" s="57">
        <v>3</v>
      </c>
      <c r="H32" s="57">
        <v>2</v>
      </c>
      <c r="I32" s="57">
        <v>2</v>
      </c>
      <c r="J32" s="57">
        <v>0</v>
      </c>
      <c r="K32" s="57">
        <v>0</v>
      </c>
      <c r="L32" s="57">
        <v>2</v>
      </c>
      <c r="M32" s="57">
        <v>2</v>
      </c>
      <c r="N32" s="57">
        <v>0</v>
      </c>
      <c r="O32" s="57">
        <v>6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8">
        <v>0.55555555555555558</v>
      </c>
      <c r="V32" s="58">
        <v>0.66666666666666663</v>
      </c>
      <c r="W32" s="58">
        <v>1.2222222222222223</v>
      </c>
      <c r="X32" s="59">
        <v>0.33333333333333331</v>
      </c>
    </row>
    <row r="33" spans="1:24" x14ac:dyDescent="0.25">
      <c r="A33" s="55"/>
      <c r="B33" s="60" t="s">
        <v>108</v>
      </c>
      <c r="C33" s="57">
        <v>2</v>
      </c>
      <c r="D33" s="57">
        <v>6</v>
      </c>
      <c r="E33" s="57">
        <v>5</v>
      </c>
      <c r="F33" s="57">
        <v>2</v>
      </c>
      <c r="G33" s="57">
        <v>2</v>
      </c>
      <c r="H33" s="57">
        <v>0</v>
      </c>
      <c r="I33" s="57">
        <v>1</v>
      </c>
      <c r="J33" s="57">
        <v>1</v>
      </c>
      <c r="K33" s="57">
        <v>0</v>
      </c>
      <c r="L33" s="57">
        <v>1</v>
      </c>
      <c r="M33" s="57">
        <v>1</v>
      </c>
      <c r="N33" s="57">
        <v>0</v>
      </c>
      <c r="O33" s="57">
        <v>1</v>
      </c>
      <c r="P33" s="57">
        <v>1</v>
      </c>
      <c r="Q33" s="57">
        <v>0</v>
      </c>
      <c r="R33" s="57">
        <v>0</v>
      </c>
      <c r="S33" s="57">
        <v>0</v>
      </c>
      <c r="T33" s="57">
        <v>0</v>
      </c>
      <c r="U33" s="58">
        <v>0.66666666666666663</v>
      </c>
      <c r="V33" s="58">
        <v>1</v>
      </c>
      <c r="W33" s="58">
        <v>1.6666666666666665</v>
      </c>
      <c r="X33" s="59">
        <v>0.4</v>
      </c>
    </row>
    <row r="34" spans="1:24" x14ac:dyDescent="0.25">
      <c r="A34" s="55"/>
      <c r="B34" s="60" t="s">
        <v>109</v>
      </c>
      <c r="C34" s="57">
        <v>3</v>
      </c>
      <c r="D34" s="57">
        <v>13</v>
      </c>
      <c r="E34" s="57">
        <v>10</v>
      </c>
      <c r="F34" s="57">
        <v>2</v>
      </c>
      <c r="G34" s="57">
        <v>5</v>
      </c>
      <c r="H34" s="57">
        <v>4</v>
      </c>
      <c r="I34" s="57">
        <v>0</v>
      </c>
      <c r="J34" s="57">
        <v>1</v>
      </c>
      <c r="K34" s="57">
        <v>0</v>
      </c>
      <c r="L34" s="57">
        <v>2</v>
      </c>
      <c r="M34" s="57">
        <v>2</v>
      </c>
      <c r="N34" s="57">
        <v>0</v>
      </c>
      <c r="O34" s="57">
        <v>3</v>
      </c>
      <c r="P34" s="57">
        <v>1</v>
      </c>
      <c r="Q34" s="57">
        <v>0</v>
      </c>
      <c r="R34" s="57">
        <v>0</v>
      </c>
      <c r="S34" s="57">
        <v>0</v>
      </c>
      <c r="T34" s="57">
        <v>1</v>
      </c>
      <c r="U34" s="58">
        <v>0.72727272727272729</v>
      </c>
      <c r="V34" s="58">
        <v>0.7</v>
      </c>
      <c r="W34" s="58">
        <v>1.4272727272727272</v>
      </c>
      <c r="X34" s="59">
        <v>0.5</v>
      </c>
    </row>
    <row r="35" spans="1:24" x14ac:dyDescent="0.25">
      <c r="A35" s="55"/>
      <c r="B35" s="57" t="s">
        <v>110</v>
      </c>
      <c r="C35" s="57">
        <v>3</v>
      </c>
      <c r="D35" s="57">
        <v>7</v>
      </c>
      <c r="E35" s="57">
        <v>6</v>
      </c>
      <c r="F35" s="57">
        <v>1</v>
      </c>
      <c r="G35" s="57">
        <v>2</v>
      </c>
      <c r="H35" s="57">
        <v>2</v>
      </c>
      <c r="I35" s="57">
        <v>0</v>
      </c>
      <c r="J35" s="57">
        <v>0</v>
      </c>
      <c r="K35" s="57">
        <v>0</v>
      </c>
      <c r="L35" s="57">
        <v>1</v>
      </c>
      <c r="M35" s="57">
        <v>1</v>
      </c>
      <c r="N35" s="57">
        <v>0</v>
      </c>
      <c r="O35" s="57">
        <v>2</v>
      </c>
      <c r="P35" s="57">
        <v>0</v>
      </c>
      <c r="Q35" s="57">
        <v>0</v>
      </c>
      <c r="R35" s="57">
        <v>0</v>
      </c>
      <c r="S35" s="57">
        <v>1</v>
      </c>
      <c r="T35" s="57">
        <v>0</v>
      </c>
      <c r="U35" s="58">
        <v>0.5</v>
      </c>
      <c r="V35" s="58">
        <v>0.33333333333333331</v>
      </c>
      <c r="W35" s="58">
        <v>0.83333333333333326</v>
      </c>
      <c r="X35" s="59">
        <v>0.33333333333333331</v>
      </c>
    </row>
    <row r="36" spans="1:24" ht="15.75" thickBot="1" x14ac:dyDescent="0.3">
      <c r="A36" s="61"/>
      <c r="B36" s="89" t="s">
        <v>111</v>
      </c>
      <c r="C36" s="89">
        <f t="shared" ref="C36:T36" si="16">SUM(C32:C35)</f>
        <v>14</v>
      </c>
      <c r="D36" s="89">
        <f t="shared" si="16"/>
        <v>39</v>
      </c>
      <c r="E36" s="89">
        <f t="shared" si="16"/>
        <v>30</v>
      </c>
      <c r="F36" s="89">
        <f t="shared" si="16"/>
        <v>7</v>
      </c>
      <c r="G36" s="89">
        <f t="shared" si="16"/>
        <v>12</v>
      </c>
      <c r="H36" s="89">
        <f t="shared" si="16"/>
        <v>8</v>
      </c>
      <c r="I36" s="89">
        <f t="shared" si="16"/>
        <v>3</v>
      </c>
      <c r="J36" s="89">
        <f t="shared" si="16"/>
        <v>2</v>
      </c>
      <c r="K36" s="89">
        <f t="shared" si="16"/>
        <v>0</v>
      </c>
      <c r="L36" s="89">
        <f t="shared" si="16"/>
        <v>6</v>
      </c>
      <c r="M36" s="89">
        <f t="shared" si="16"/>
        <v>6</v>
      </c>
      <c r="N36" s="89">
        <f t="shared" si="16"/>
        <v>0</v>
      </c>
      <c r="O36" s="89">
        <f t="shared" si="16"/>
        <v>12</v>
      </c>
      <c r="P36" s="89">
        <f t="shared" si="16"/>
        <v>2</v>
      </c>
      <c r="Q36" s="89">
        <f t="shared" si="16"/>
        <v>0</v>
      </c>
      <c r="R36" s="89">
        <f t="shared" si="16"/>
        <v>0</v>
      </c>
      <c r="S36" s="89">
        <f t="shared" si="16"/>
        <v>1</v>
      </c>
      <c r="T36" s="89">
        <f t="shared" si="16"/>
        <v>1</v>
      </c>
      <c r="U36" s="91">
        <f t="shared" ref="U36:U43" si="17">(G36+M36+P36)/(E36+P36+N36)</f>
        <v>0.625</v>
      </c>
      <c r="V36" s="91">
        <f t="shared" ref="V36:V43" si="18">(H36+I36*2+J36*3+K36*4)/(E36)</f>
        <v>0.66666666666666663</v>
      </c>
      <c r="W36" s="91">
        <f t="shared" ref="W36:W43" si="19">V36+U36</f>
        <v>1.2916666666666665</v>
      </c>
      <c r="X36" s="92">
        <f t="shared" ref="X36:X43" si="20">G36/E36</f>
        <v>0.4</v>
      </c>
    </row>
    <row r="37" spans="1:24" ht="15.75" thickBot="1" x14ac:dyDescent="0.3">
      <c r="A37" s="1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26"/>
      <c r="V37" s="26"/>
      <c r="W37" s="26"/>
      <c r="X37" s="27"/>
    </row>
    <row r="38" spans="1:24" x14ac:dyDescent="0.25">
      <c r="A38" s="33"/>
      <c r="B38" s="36"/>
      <c r="C38" s="24" t="s">
        <v>40</v>
      </c>
      <c r="D38" s="24" t="s">
        <v>41</v>
      </c>
      <c r="E38" s="24" t="s">
        <v>42</v>
      </c>
      <c r="F38" s="24" t="s">
        <v>43</v>
      </c>
      <c r="G38" s="24" t="s">
        <v>44</v>
      </c>
      <c r="H38" s="24" t="s">
        <v>45</v>
      </c>
      <c r="I38" s="24" t="s">
        <v>46</v>
      </c>
      <c r="J38" s="24" t="s">
        <v>47</v>
      </c>
      <c r="K38" s="24" t="s">
        <v>48</v>
      </c>
      <c r="L38" s="24" t="s">
        <v>49</v>
      </c>
      <c r="M38" s="24" t="s">
        <v>50</v>
      </c>
      <c r="N38" s="24" t="s">
        <v>51</v>
      </c>
      <c r="O38" s="24" t="s">
        <v>68</v>
      </c>
      <c r="P38" s="24" t="s">
        <v>52</v>
      </c>
      <c r="Q38" s="24" t="s">
        <v>53</v>
      </c>
      <c r="R38" s="24" t="s">
        <v>54</v>
      </c>
      <c r="S38" s="24" t="s">
        <v>55</v>
      </c>
      <c r="T38" s="24" t="s">
        <v>56</v>
      </c>
      <c r="U38" s="37" t="s">
        <v>57</v>
      </c>
      <c r="V38" s="37" t="s">
        <v>58</v>
      </c>
      <c r="W38" s="37" t="s">
        <v>59</v>
      </c>
      <c r="X38" s="38" t="s">
        <v>60</v>
      </c>
    </row>
    <row r="39" spans="1:24" x14ac:dyDescent="0.25">
      <c r="A39" s="34" t="s">
        <v>106</v>
      </c>
      <c r="B39" s="32" t="s">
        <v>107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3"/>
      <c r="V39" s="13"/>
      <c r="W39" s="13"/>
      <c r="X39" s="28"/>
    </row>
    <row r="40" spans="1:24" x14ac:dyDescent="0.25">
      <c r="A40" s="34"/>
      <c r="B40" s="4" t="s">
        <v>108</v>
      </c>
      <c r="C40" s="1">
        <v>1</v>
      </c>
      <c r="D40" s="1">
        <v>1</v>
      </c>
      <c r="E40" s="1">
        <v>1</v>
      </c>
      <c r="F40" s="1">
        <v>0</v>
      </c>
      <c r="G40" s="1">
        <v>1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1">
        <v>0</v>
      </c>
      <c r="U40" s="17">
        <f t="shared" si="17"/>
        <v>1</v>
      </c>
      <c r="V40" s="17">
        <f t="shared" si="18"/>
        <v>1</v>
      </c>
      <c r="W40" s="17">
        <f t="shared" si="19"/>
        <v>2</v>
      </c>
      <c r="X40" s="29">
        <f t="shared" si="20"/>
        <v>1</v>
      </c>
    </row>
    <row r="41" spans="1:24" x14ac:dyDescent="0.25">
      <c r="A41" s="34"/>
      <c r="B41" s="4" t="s">
        <v>109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3"/>
      <c r="V41" s="13"/>
      <c r="W41" s="13"/>
      <c r="X41" s="28"/>
    </row>
    <row r="42" spans="1:24" x14ac:dyDescent="0.25">
      <c r="A42" s="34"/>
      <c r="B42" s="1" t="s">
        <v>110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3"/>
      <c r="V42" s="13"/>
      <c r="W42" s="13"/>
      <c r="X42" s="28"/>
    </row>
    <row r="43" spans="1:24" ht="15.75" thickBot="1" x14ac:dyDescent="0.3">
      <c r="A43" s="35"/>
      <c r="B43" s="93" t="s">
        <v>111</v>
      </c>
      <c r="C43" s="93">
        <f>SUM(C39:C42)</f>
        <v>1</v>
      </c>
      <c r="D43" s="93">
        <f t="shared" ref="D43:T43" si="21">SUM(D39:D42)</f>
        <v>1</v>
      </c>
      <c r="E43" s="93">
        <f t="shared" si="21"/>
        <v>1</v>
      </c>
      <c r="F43" s="93">
        <f t="shared" si="21"/>
        <v>0</v>
      </c>
      <c r="G43" s="93">
        <f t="shared" si="21"/>
        <v>1</v>
      </c>
      <c r="H43" s="93">
        <f t="shared" si="21"/>
        <v>1</v>
      </c>
      <c r="I43" s="93">
        <f t="shared" si="21"/>
        <v>0</v>
      </c>
      <c r="J43" s="93">
        <f t="shared" si="21"/>
        <v>0</v>
      </c>
      <c r="K43" s="93">
        <f t="shared" si="21"/>
        <v>0</v>
      </c>
      <c r="L43" s="93">
        <f t="shared" si="21"/>
        <v>0</v>
      </c>
      <c r="M43" s="93">
        <f t="shared" si="21"/>
        <v>0</v>
      </c>
      <c r="N43" s="93">
        <f t="shared" si="21"/>
        <v>0</v>
      </c>
      <c r="O43" s="93">
        <f t="shared" si="21"/>
        <v>0</v>
      </c>
      <c r="P43" s="93">
        <f t="shared" si="21"/>
        <v>0</v>
      </c>
      <c r="Q43" s="93">
        <f t="shared" si="21"/>
        <v>0</v>
      </c>
      <c r="R43" s="93">
        <f t="shared" si="21"/>
        <v>0</v>
      </c>
      <c r="S43" s="93">
        <f t="shared" si="21"/>
        <v>0</v>
      </c>
      <c r="T43" s="93">
        <f t="shared" si="21"/>
        <v>0</v>
      </c>
      <c r="U43" s="26">
        <f t="shared" si="17"/>
        <v>1</v>
      </c>
      <c r="V43" s="26">
        <f t="shared" si="18"/>
        <v>1</v>
      </c>
      <c r="W43" s="26">
        <f t="shared" si="19"/>
        <v>2</v>
      </c>
      <c r="X43" s="27">
        <f t="shared" si="20"/>
        <v>1</v>
      </c>
    </row>
    <row r="44" spans="1:24" ht="15.75" thickBot="1" x14ac:dyDescent="0.3">
      <c r="A44" s="15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3"/>
      <c r="V44" s="13"/>
      <c r="W44" s="13"/>
      <c r="X44" s="13"/>
    </row>
    <row r="45" spans="1:24" x14ac:dyDescent="0.25">
      <c r="A45" s="50"/>
      <c r="B45" s="63"/>
      <c r="C45" s="52" t="s">
        <v>40</v>
      </c>
      <c r="D45" s="52" t="s">
        <v>41</v>
      </c>
      <c r="E45" s="52" t="s">
        <v>42</v>
      </c>
      <c r="F45" s="52" t="s">
        <v>43</v>
      </c>
      <c r="G45" s="52" t="s">
        <v>44</v>
      </c>
      <c r="H45" s="52" t="s">
        <v>45</v>
      </c>
      <c r="I45" s="52" t="s">
        <v>46</v>
      </c>
      <c r="J45" s="52" t="s">
        <v>47</v>
      </c>
      <c r="K45" s="52" t="s">
        <v>48</v>
      </c>
      <c r="L45" s="52" t="s">
        <v>49</v>
      </c>
      <c r="M45" s="52" t="s">
        <v>50</v>
      </c>
      <c r="N45" s="52" t="s">
        <v>51</v>
      </c>
      <c r="O45" s="52" t="s">
        <v>68</v>
      </c>
      <c r="P45" s="52" t="s">
        <v>52</v>
      </c>
      <c r="Q45" s="52" t="s">
        <v>53</v>
      </c>
      <c r="R45" s="52" t="s">
        <v>54</v>
      </c>
      <c r="S45" s="52" t="s">
        <v>55</v>
      </c>
      <c r="T45" s="52" t="s">
        <v>56</v>
      </c>
      <c r="U45" s="53" t="s">
        <v>57</v>
      </c>
      <c r="V45" s="53" t="s">
        <v>58</v>
      </c>
      <c r="W45" s="53" t="s">
        <v>59</v>
      </c>
      <c r="X45" s="54" t="s">
        <v>60</v>
      </c>
    </row>
    <row r="46" spans="1:24" x14ac:dyDescent="0.25">
      <c r="A46" s="55" t="s">
        <v>100</v>
      </c>
      <c r="B46" s="56" t="s">
        <v>107</v>
      </c>
      <c r="C46" s="57">
        <v>4</v>
      </c>
      <c r="D46" s="57">
        <v>14</v>
      </c>
      <c r="E46" s="57">
        <v>10</v>
      </c>
      <c r="F46" s="57">
        <v>2</v>
      </c>
      <c r="G46" s="57">
        <v>2</v>
      </c>
      <c r="H46" s="57">
        <v>1</v>
      </c>
      <c r="I46" s="57">
        <v>1</v>
      </c>
      <c r="J46" s="57">
        <v>0</v>
      </c>
      <c r="K46" s="57">
        <v>0</v>
      </c>
      <c r="L46" s="57">
        <v>4</v>
      </c>
      <c r="M46" s="57">
        <v>5</v>
      </c>
      <c r="N46" s="57">
        <v>0</v>
      </c>
      <c r="O46" s="57">
        <v>2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8">
        <v>0.7</v>
      </c>
      <c r="V46" s="58">
        <v>0.3</v>
      </c>
      <c r="W46" s="58">
        <v>1</v>
      </c>
      <c r="X46" s="59">
        <v>0.2</v>
      </c>
    </row>
    <row r="47" spans="1:24" x14ac:dyDescent="0.25">
      <c r="A47" s="55"/>
      <c r="B47" s="60" t="s">
        <v>108</v>
      </c>
      <c r="C47" s="57">
        <v>5</v>
      </c>
      <c r="D47" s="57">
        <v>17</v>
      </c>
      <c r="E47" s="57">
        <v>15</v>
      </c>
      <c r="F47" s="57">
        <v>4</v>
      </c>
      <c r="G47" s="57">
        <v>6</v>
      </c>
      <c r="H47" s="57">
        <v>4</v>
      </c>
      <c r="I47" s="57">
        <v>2</v>
      </c>
      <c r="J47" s="57">
        <v>0</v>
      </c>
      <c r="K47" s="57">
        <v>0</v>
      </c>
      <c r="L47" s="57">
        <v>5</v>
      </c>
      <c r="M47" s="57">
        <v>2</v>
      </c>
      <c r="N47" s="57">
        <v>0</v>
      </c>
      <c r="O47" s="57">
        <v>1</v>
      </c>
      <c r="P47" s="57">
        <v>0</v>
      </c>
      <c r="Q47" s="57">
        <v>0</v>
      </c>
      <c r="R47" s="57">
        <v>0</v>
      </c>
      <c r="S47" s="57">
        <v>0</v>
      </c>
      <c r="T47" s="57">
        <v>1</v>
      </c>
      <c r="U47" s="58">
        <v>0.53333333333333333</v>
      </c>
      <c r="V47" s="58">
        <v>0.53333333333333333</v>
      </c>
      <c r="W47" s="58">
        <v>1.0666666666666667</v>
      </c>
      <c r="X47" s="59">
        <v>0.4</v>
      </c>
    </row>
    <row r="48" spans="1:24" x14ac:dyDescent="0.25">
      <c r="A48" s="55"/>
      <c r="B48" s="60" t="s">
        <v>109</v>
      </c>
      <c r="C48" s="57">
        <v>6</v>
      </c>
      <c r="D48" s="57">
        <v>23</v>
      </c>
      <c r="E48" s="57">
        <v>20</v>
      </c>
      <c r="F48" s="57">
        <v>3</v>
      </c>
      <c r="G48" s="57">
        <v>4</v>
      </c>
      <c r="H48" s="57">
        <v>1</v>
      </c>
      <c r="I48" s="57">
        <v>3</v>
      </c>
      <c r="J48" s="57">
        <v>0</v>
      </c>
      <c r="K48" s="57">
        <v>0</v>
      </c>
      <c r="L48" s="57">
        <v>1</v>
      </c>
      <c r="M48" s="57">
        <v>2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1</v>
      </c>
      <c r="U48" s="58">
        <v>0.3</v>
      </c>
      <c r="V48" s="58">
        <v>0.35</v>
      </c>
      <c r="W48" s="58">
        <v>0.64999999999999991</v>
      </c>
      <c r="X48" s="59">
        <v>0.2</v>
      </c>
    </row>
    <row r="49" spans="1:24" x14ac:dyDescent="0.25">
      <c r="A49" s="55"/>
      <c r="B49" s="57" t="s">
        <v>110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8"/>
      <c r="V49" s="58"/>
      <c r="W49" s="58"/>
      <c r="X49" s="59"/>
    </row>
    <row r="50" spans="1:24" ht="15.75" thickBot="1" x14ac:dyDescent="0.3">
      <c r="A50" s="61"/>
      <c r="B50" s="89" t="s">
        <v>111</v>
      </c>
      <c r="C50" s="89">
        <f t="shared" ref="C50:T50" si="22">SUM(C46:C49)</f>
        <v>15</v>
      </c>
      <c r="D50" s="89">
        <f t="shared" si="22"/>
        <v>54</v>
      </c>
      <c r="E50" s="89">
        <f t="shared" si="22"/>
        <v>45</v>
      </c>
      <c r="F50" s="89">
        <f t="shared" si="22"/>
        <v>9</v>
      </c>
      <c r="G50" s="89">
        <f t="shared" si="22"/>
        <v>12</v>
      </c>
      <c r="H50" s="89">
        <f t="shared" si="22"/>
        <v>6</v>
      </c>
      <c r="I50" s="89">
        <f t="shared" si="22"/>
        <v>6</v>
      </c>
      <c r="J50" s="89">
        <f t="shared" si="22"/>
        <v>0</v>
      </c>
      <c r="K50" s="89">
        <f t="shared" si="22"/>
        <v>0</v>
      </c>
      <c r="L50" s="89">
        <f t="shared" si="22"/>
        <v>10</v>
      </c>
      <c r="M50" s="89">
        <f t="shared" si="22"/>
        <v>9</v>
      </c>
      <c r="N50" s="89">
        <f t="shared" si="22"/>
        <v>0</v>
      </c>
      <c r="O50" s="89">
        <f t="shared" si="22"/>
        <v>3</v>
      </c>
      <c r="P50" s="89">
        <f t="shared" si="22"/>
        <v>0</v>
      </c>
      <c r="Q50" s="89">
        <f t="shared" si="22"/>
        <v>0</v>
      </c>
      <c r="R50" s="89">
        <f t="shared" si="22"/>
        <v>0</v>
      </c>
      <c r="S50" s="89">
        <f t="shared" si="22"/>
        <v>0</v>
      </c>
      <c r="T50" s="89">
        <f t="shared" si="22"/>
        <v>2</v>
      </c>
      <c r="U50" s="91">
        <f t="shared" ref="U50" si="23">(G50+M50+P50)/(E50+P50+N50)</f>
        <v>0.46666666666666667</v>
      </c>
      <c r="V50" s="91">
        <f t="shared" ref="V50" si="24">(H50+I50*2+J50*3+K50*4)/(E50)</f>
        <v>0.4</v>
      </c>
      <c r="W50" s="91">
        <f t="shared" ref="W50" si="25">V50+U50</f>
        <v>0.8666666666666667</v>
      </c>
      <c r="X50" s="92">
        <f t="shared" ref="X50" si="26">G50/E50</f>
        <v>0.26666666666666666</v>
      </c>
    </row>
    <row r="51" spans="1:24" ht="15.75" thickBot="1" x14ac:dyDescent="0.3">
      <c r="A51" s="1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3"/>
      <c r="V51" s="13"/>
      <c r="W51" s="13"/>
      <c r="X51" s="13"/>
    </row>
    <row r="52" spans="1:24" x14ac:dyDescent="0.25">
      <c r="A52" s="33"/>
      <c r="B52" s="39"/>
      <c r="C52" s="24" t="s">
        <v>40</v>
      </c>
      <c r="D52" s="24" t="s">
        <v>41</v>
      </c>
      <c r="E52" s="24" t="s">
        <v>42</v>
      </c>
      <c r="F52" s="24" t="s">
        <v>43</v>
      </c>
      <c r="G52" s="24" t="s">
        <v>44</v>
      </c>
      <c r="H52" s="24" t="s">
        <v>45</v>
      </c>
      <c r="I52" s="24" t="s">
        <v>46</v>
      </c>
      <c r="J52" s="24" t="s">
        <v>47</v>
      </c>
      <c r="K52" s="24" t="s">
        <v>48</v>
      </c>
      <c r="L52" s="24" t="s">
        <v>49</v>
      </c>
      <c r="M52" s="24" t="s">
        <v>50</v>
      </c>
      <c r="N52" s="24" t="s">
        <v>51</v>
      </c>
      <c r="O52" s="24" t="s">
        <v>68</v>
      </c>
      <c r="P52" s="24" t="s">
        <v>52</v>
      </c>
      <c r="Q52" s="24" t="s">
        <v>53</v>
      </c>
      <c r="R52" s="24" t="s">
        <v>54</v>
      </c>
      <c r="S52" s="24" t="s">
        <v>55</v>
      </c>
      <c r="T52" s="24" t="s">
        <v>56</v>
      </c>
      <c r="U52" s="37" t="s">
        <v>57</v>
      </c>
      <c r="V52" s="37" t="s">
        <v>58</v>
      </c>
      <c r="W52" s="37" t="s">
        <v>59</v>
      </c>
      <c r="X52" s="38" t="s">
        <v>60</v>
      </c>
    </row>
    <row r="53" spans="1:24" x14ac:dyDescent="0.25">
      <c r="A53" s="34" t="s">
        <v>82</v>
      </c>
      <c r="B53" s="32" t="s">
        <v>107</v>
      </c>
      <c r="C53" s="1">
        <v>5</v>
      </c>
      <c r="D53" s="1">
        <v>14</v>
      </c>
      <c r="E53" s="1">
        <v>12</v>
      </c>
      <c r="F53" s="1">
        <v>3</v>
      </c>
      <c r="G53" s="1">
        <v>1</v>
      </c>
      <c r="H53" s="1">
        <v>1</v>
      </c>
      <c r="I53" s="1">
        <v>0</v>
      </c>
      <c r="J53" s="1">
        <v>0</v>
      </c>
      <c r="K53" s="1">
        <v>0</v>
      </c>
      <c r="L53" s="1">
        <v>0</v>
      </c>
      <c r="M53" s="1">
        <v>1</v>
      </c>
      <c r="N53" s="1">
        <v>0</v>
      </c>
      <c r="O53" s="1">
        <v>0</v>
      </c>
      <c r="P53" s="1">
        <v>1</v>
      </c>
      <c r="Q53" s="1">
        <v>0</v>
      </c>
      <c r="R53" s="1">
        <v>0</v>
      </c>
      <c r="S53" s="1">
        <v>1</v>
      </c>
      <c r="T53" s="1">
        <v>0</v>
      </c>
      <c r="U53" s="8">
        <v>0.23076923076923078</v>
      </c>
      <c r="V53" s="8">
        <v>8.3333333333333329E-2</v>
      </c>
      <c r="W53" s="8">
        <v>0.3141025641025641</v>
      </c>
      <c r="X53" s="25">
        <v>8.3333333333333329E-2</v>
      </c>
    </row>
    <row r="54" spans="1:24" x14ac:dyDescent="0.25">
      <c r="A54" s="34"/>
      <c r="B54" s="4" t="s">
        <v>108</v>
      </c>
      <c r="C54" s="1">
        <v>4</v>
      </c>
      <c r="D54" s="1">
        <v>14</v>
      </c>
      <c r="E54" s="1">
        <v>10</v>
      </c>
      <c r="F54" s="1">
        <v>4</v>
      </c>
      <c r="G54" s="1">
        <v>5</v>
      </c>
      <c r="H54" s="1">
        <v>3</v>
      </c>
      <c r="I54" s="1">
        <v>0</v>
      </c>
      <c r="J54" s="1">
        <v>0</v>
      </c>
      <c r="K54" s="1">
        <v>0</v>
      </c>
      <c r="L54" s="1">
        <v>7</v>
      </c>
      <c r="M54" s="1">
        <v>1</v>
      </c>
      <c r="N54" s="1">
        <v>0</v>
      </c>
      <c r="O54" s="1">
        <v>2</v>
      </c>
      <c r="P54" s="1">
        <v>1</v>
      </c>
      <c r="Q54" s="1">
        <v>0</v>
      </c>
      <c r="R54" s="1">
        <v>0</v>
      </c>
      <c r="S54" s="1">
        <v>4</v>
      </c>
      <c r="T54" s="1">
        <v>0</v>
      </c>
      <c r="U54" s="8">
        <v>0.63636363636363635</v>
      </c>
      <c r="V54" s="8">
        <v>0.3</v>
      </c>
      <c r="W54" s="8">
        <v>0.93636363636363629</v>
      </c>
      <c r="X54" s="25">
        <v>0.5</v>
      </c>
    </row>
    <row r="55" spans="1:24" x14ac:dyDescent="0.25">
      <c r="A55" s="34"/>
      <c r="B55" s="4" t="s">
        <v>109</v>
      </c>
      <c r="C55" s="1">
        <v>4</v>
      </c>
      <c r="D55" s="1">
        <v>14</v>
      </c>
      <c r="E55" s="1">
        <v>14</v>
      </c>
      <c r="F55" s="1">
        <v>3</v>
      </c>
      <c r="G55" s="1">
        <v>5</v>
      </c>
      <c r="H55" s="1">
        <v>2</v>
      </c>
      <c r="I55" s="1">
        <v>0</v>
      </c>
      <c r="J55" s="1">
        <v>0</v>
      </c>
      <c r="K55" s="1">
        <v>0</v>
      </c>
      <c r="L55" s="1">
        <v>2</v>
      </c>
      <c r="M55" s="1">
        <v>0</v>
      </c>
      <c r="N55" s="1">
        <v>0</v>
      </c>
      <c r="O55" s="1">
        <v>3</v>
      </c>
      <c r="P55" s="1">
        <v>0</v>
      </c>
      <c r="Q55" s="1">
        <v>0</v>
      </c>
      <c r="R55" s="1">
        <v>0</v>
      </c>
      <c r="S55" s="1">
        <v>1</v>
      </c>
      <c r="T55" s="1">
        <v>0</v>
      </c>
      <c r="U55" s="8">
        <v>0.35714285714285715</v>
      </c>
      <c r="V55" s="8">
        <v>0.14285714285714285</v>
      </c>
      <c r="W55" s="8">
        <v>0.5</v>
      </c>
      <c r="X55" s="25">
        <v>0.35714285714285715</v>
      </c>
    </row>
    <row r="56" spans="1:24" x14ac:dyDescent="0.25">
      <c r="A56" s="34"/>
      <c r="B56" s="1" t="s">
        <v>110</v>
      </c>
      <c r="C56" s="1">
        <v>2</v>
      </c>
      <c r="D56" s="1">
        <v>4</v>
      </c>
      <c r="E56" s="1">
        <v>2</v>
      </c>
      <c r="F56" s="1">
        <v>1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8">
        <v>0</v>
      </c>
      <c r="V56" s="8">
        <v>0</v>
      </c>
      <c r="W56" s="8">
        <v>0</v>
      </c>
      <c r="X56" s="25">
        <v>0</v>
      </c>
    </row>
    <row r="57" spans="1:24" ht="15.75" thickBot="1" x14ac:dyDescent="0.3">
      <c r="A57" s="35"/>
      <c r="B57" s="93" t="s">
        <v>111</v>
      </c>
      <c r="C57" s="93">
        <f t="shared" ref="C57:T57" si="27">SUM(C53:C56)</f>
        <v>15</v>
      </c>
      <c r="D57" s="93">
        <f t="shared" si="27"/>
        <v>46</v>
      </c>
      <c r="E57" s="93">
        <f t="shared" si="27"/>
        <v>38</v>
      </c>
      <c r="F57" s="93">
        <f t="shared" si="27"/>
        <v>11</v>
      </c>
      <c r="G57" s="93">
        <f t="shared" si="27"/>
        <v>11</v>
      </c>
      <c r="H57" s="93">
        <f t="shared" si="27"/>
        <v>6</v>
      </c>
      <c r="I57" s="93">
        <f t="shared" si="27"/>
        <v>0</v>
      </c>
      <c r="J57" s="93">
        <f t="shared" si="27"/>
        <v>0</v>
      </c>
      <c r="K57" s="93">
        <f t="shared" si="27"/>
        <v>0</v>
      </c>
      <c r="L57" s="93">
        <f t="shared" si="27"/>
        <v>9</v>
      </c>
      <c r="M57" s="93">
        <f t="shared" si="27"/>
        <v>3</v>
      </c>
      <c r="N57" s="93">
        <f t="shared" si="27"/>
        <v>0</v>
      </c>
      <c r="O57" s="93">
        <f t="shared" si="27"/>
        <v>5</v>
      </c>
      <c r="P57" s="93">
        <f t="shared" si="27"/>
        <v>2</v>
      </c>
      <c r="Q57" s="93">
        <f t="shared" si="27"/>
        <v>0</v>
      </c>
      <c r="R57" s="93">
        <f t="shared" si="27"/>
        <v>0</v>
      </c>
      <c r="S57" s="93">
        <f t="shared" si="27"/>
        <v>6</v>
      </c>
      <c r="T57" s="93">
        <f t="shared" si="27"/>
        <v>0</v>
      </c>
      <c r="U57" s="26">
        <f t="shared" ref="U57" si="28">(G57+M57+P57)/(E57+P57+N57)</f>
        <v>0.4</v>
      </c>
      <c r="V57" s="26">
        <f t="shared" ref="V57" si="29">(H57+I57*2+J57*3+K57*4)/(E57)</f>
        <v>0.15789473684210525</v>
      </c>
      <c r="W57" s="26">
        <f t="shared" ref="W57" si="30">V57+U57</f>
        <v>0.55789473684210522</v>
      </c>
      <c r="X57" s="27">
        <f t="shared" ref="X57" si="31">G57/E57</f>
        <v>0.28947368421052633</v>
      </c>
    </row>
    <row r="58" spans="1:24" ht="15.75" thickBot="1" x14ac:dyDescent="0.3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3"/>
      <c r="V58" s="13"/>
      <c r="W58" s="13"/>
      <c r="X58" s="13"/>
    </row>
    <row r="59" spans="1:24" x14ac:dyDescent="0.25">
      <c r="A59" s="50"/>
      <c r="B59" s="62"/>
      <c r="C59" s="52" t="s">
        <v>40</v>
      </c>
      <c r="D59" s="52" t="s">
        <v>41</v>
      </c>
      <c r="E59" s="52" t="s">
        <v>42</v>
      </c>
      <c r="F59" s="52" t="s">
        <v>43</v>
      </c>
      <c r="G59" s="52" t="s">
        <v>44</v>
      </c>
      <c r="H59" s="52" t="s">
        <v>45</v>
      </c>
      <c r="I59" s="52" t="s">
        <v>46</v>
      </c>
      <c r="J59" s="52" t="s">
        <v>47</v>
      </c>
      <c r="K59" s="52" t="s">
        <v>48</v>
      </c>
      <c r="L59" s="52" t="s">
        <v>49</v>
      </c>
      <c r="M59" s="52" t="s">
        <v>50</v>
      </c>
      <c r="N59" s="52" t="s">
        <v>51</v>
      </c>
      <c r="O59" s="52" t="s">
        <v>68</v>
      </c>
      <c r="P59" s="52" t="s">
        <v>52</v>
      </c>
      <c r="Q59" s="52" t="s">
        <v>53</v>
      </c>
      <c r="R59" s="52" t="s">
        <v>54</v>
      </c>
      <c r="S59" s="52" t="s">
        <v>55</v>
      </c>
      <c r="T59" s="52" t="s">
        <v>56</v>
      </c>
      <c r="U59" s="53" t="s">
        <v>57</v>
      </c>
      <c r="V59" s="53" t="s">
        <v>58</v>
      </c>
      <c r="W59" s="53" t="s">
        <v>59</v>
      </c>
      <c r="X59" s="54" t="s">
        <v>60</v>
      </c>
    </row>
    <row r="60" spans="1:24" x14ac:dyDescent="0.25">
      <c r="A60" s="55" t="s">
        <v>83</v>
      </c>
      <c r="B60" s="56" t="s">
        <v>107</v>
      </c>
      <c r="C60" s="57">
        <v>6</v>
      </c>
      <c r="D60" s="57">
        <v>21</v>
      </c>
      <c r="E60" s="57">
        <v>20</v>
      </c>
      <c r="F60" s="57">
        <v>8</v>
      </c>
      <c r="G60" s="57">
        <v>6</v>
      </c>
      <c r="H60" s="57">
        <v>3</v>
      </c>
      <c r="I60" s="57">
        <v>2</v>
      </c>
      <c r="J60" s="57">
        <v>1</v>
      </c>
      <c r="K60" s="57">
        <v>0</v>
      </c>
      <c r="L60" s="57">
        <v>1</v>
      </c>
      <c r="M60" s="57">
        <v>2</v>
      </c>
      <c r="N60" s="57">
        <v>0</v>
      </c>
      <c r="O60" s="57">
        <v>2</v>
      </c>
      <c r="P60" s="57">
        <v>0</v>
      </c>
      <c r="Q60" s="57">
        <v>0</v>
      </c>
      <c r="R60" s="57">
        <v>0</v>
      </c>
      <c r="S60" s="57">
        <v>0</v>
      </c>
      <c r="T60" s="57">
        <v>0</v>
      </c>
      <c r="U60" s="58">
        <v>0.4</v>
      </c>
      <c r="V60" s="58">
        <v>0.5</v>
      </c>
      <c r="W60" s="58">
        <v>0.9</v>
      </c>
      <c r="X60" s="59">
        <v>0.3</v>
      </c>
    </row>
    <row r="61" spans="1:24" x14ac:dyDescent="0.25">
      <c r="A61" s="55"/>
      <c r="B61" s="60" t="s">
        <v>108</v>
      </c>
      <c r="C61" s="57">
        <v>4</v>
      </c>
      <c r="D61" s="57">
        <v>11</v>
      </c>
      <c r="E61" s="57">
        <v>8</v>
      </c>
      <c r="F61" s="57">
        <v>2</v>
      </c>
      <c r="G61" s="57">
        <v>2</v>
      </c>
      <c r="H61" s="57">
        <v>1</v>
      </c>
      <c r="I61" s="57">
        <v>1</v>
      </c>
      <c r="J61" s="57">
        <v>0</v>
      </c>
      <c r="K61" s="57">
        <v>0</v>
      </c>
      <c r="L61" s="57">
        <v>1</v>
      </c>
      <c r="M61" s="57">
        <v>3</v>
      </c>
      <c r="N61" s="57">
        <v>0</v>
      </c>
      <c r="O61" s="57">
        <v>1</v>
      </c>
      <c r="P61" s="57">
        <v>1</v>
      </c>
      <c r="Q61" s="57">
        <v>0</v>
      </c>
      <c r="R61" s="57">
        <v>0</v>
      </c>
      <c r="S61" s="57">
        <v>1</v>
      </c>
      <c r="T61" s="57">
        <v>0</v>
      </c>
      <c r="U61" s="58">
        <v>0.66666666666666663</v>
      </c>
      <c r="V61" s="58">
        <v>0.375</v>
      </c>
      <c r="W61" s="58">
        <v>1.0416666666666665</v>
      </c>
      <c r="X61" s="59">
        <v>0.25</v>
      </c>
    </row>
    <row r="62" spans="1:24" x14ac:dyDescent="0.25">
      <c r="A62" s="55"/>
      <c r="B62" s="60" t="s">
        <v>109</v>
      </c>
      <c r="C62" s="57">
        <v>5</v>
      </c>
      <c r="D62" s="57">
        <v>17</v>
      </c>
      <c r="E62" s="57">
        <v>14</v>
      </c>
      <c r="F62" s="57">
        <v>4</v>
      </c>
      <c r="G62" s="57">
        <v>1</v>
      </c>
      <c r="H62" s="57">
        <v>1</v>
      </c>
      <c r="I62" s="57">
        <v>0</v>
      </c>
      <c r="J62" s="57">
        <v>0</v>
      </c>
      <c r="K62" s="57">
        <v>0</v>
      </c>
      <c r="L62" s="57">
        <v>1</v>
      </c>
      <c r="M62" s="57">
        <v>4</v>
      </c>
      <c r="N62" s="57">
        <v>0</v>
      </c>
      <c r="O62" s="57">
        <v>4</v>
      </c>
      <c r="P62" s="57">
        <v>0</v>
      </c>
      <c r="Q62" s="57">
        <v>0</v>
      </c>
      <c r="R62" s="57">
        <v>0</v>
      </c>
      <c r="S62" s="57">
        <v>3</v>
      </c>
      <c r="T62" s="57">
        <v>0</v>
      </c>
      <c r="U62" s="58">
        <v>0.35714285714285715</v>
      </c>
      <c r="V62" s="58">
        <v>7.1428571428571425E-2</v>
      </c>
      <c r="W62" s="58">
        <v>0.4285714285714286</v>
      </c>
      <c r="X62" s="59">
        <v>7.1428571428571425E-2</v>
      </c>
    </row>
    <row r="63" spans="1:24" x14ac:dyDescent="0.25">
      <c r="A63" s="55"/>
      <c r="B63" s="57" t="s">
        <v>110</v>
      </c>
      <c r="C63" s="57">
        <v>4</v>
      </c>
      <c r="D63" s="57">
        <v>12</v>
      </c>
      <c r="E63" s="57">
        <v>9</v>
      </c>
      <c r="F63" s="57">
        <v>5</v>
      </c>
      <c r="G63" s="57">
        <v>4</v>
      </c>
      <c r="H63" s="57">
        <v>2</v>
      </c>
      <c r="I63" s="57">
        <v>2</v>
      </c>
      <c r="J63" s="57">
        <v>0</v>
      </c>
      <c r="K63" s="57">
        <v>0</v>
      </c>
      <c r="L63" s="57">
        <v>0</v>
      </c>
      <c r="M63" s="57">
        <v>2</v>
      </c>
      <c r="N63" s="57">
        <v>0</v>
      </c>
      <c r="O63" s="57">
        <v>1</v>
      </c>
      <c r="P63" s="57">
        <v>1</v>
      </c>
      <c r="Q63" s="57">
        <v>0</v>
      </c>
      <c r="R63" s="57">
        <v>0</v>
      </c>
      <c r="S63" s="57">
        <v>0</v>
      </c>
      <c r="T63" s="57">
        <v>0</v>
      </c>
      <c r="U63" s="58">
        <v>0.7</v>
      </c>
      <c r="V63" s="58">
        <v>0.66666666666666663</v>
      </c>
      <c r="W63" s="58">
        <v>1.3666666666666667</v>
      </c>
      <c r="X63" s="59">
        <v>0.44444444444444442</v>
      </c>
    </row>
    <row r="64" spans="1:24" ht="15.75" thickBot="1" x14ac:dyDescent="0.3">
      <c r="A64" s="61"/>
      <c r="B64" s="89" t="s">
        <v>111</v>
      </c>
      <c r="C64" s="89">
        <f t="shared" ref="C64:T64" si="32">SUM(C60:C63)</f>
        <v>19</v>
      </c>
      <c r="D64" s="89">
        <f t="shared" si="32"/>
        <v>61</v>
      </c>
      <c r="E64" s="89">
        <f t="shared" si="32"/>
        <v>51</v>
      </c>
      <c r="F64" s="89">
        <f t="shared" si="32"/>
        <v>19</v>
      </c>
      <c r="G64" s="89">
        <f t="shared" si="32"/>
        <v>13</v>
      </c>
      <c r="H64" s="89">
        <f t="shared" si="32"/>
        <v>7</v>
      </c>
      <c r="I64" s="89">
        <f t="shared" si="32"/>
        <v>5</v>
      </c>
      <c r="J64" s="89">
        <f t="shared" si="32"/>
        <v>1</v>
      </c>
      <c r="K64" s="89">
        <f t="shared" si="32"/>
        <v>0</v>
      </c>
      <c r="L64" s="89">
        <f t="shared" si="32"/>
        <v>3</v>
      </c>
      <c r="M64" s="89">
        <f t="shared" si="32"/>
        <v>11</v>
      </c>
      <c r="N64" s="89">
        <f t="shared" si="32"/>
        <v>0</v>
      </c>
      <c r="O64" s="89">
        <f t="shared" si="32"/>
        <v>8</v>
      </c>
      <c r="P64" s="89">
        <f t="shared" si="32"/>
        <v>2</v>
      </c>
      <c r="Q64" s="89">
        <f t="shared" si="32"/>
        <v>0</v>
      </c>
      <c r="R64" s="89">
        <f t="shared" si="32"/>
        <v>0</v>
      </c>
      <c r="S64" s="89">
        <f t="shared" si="32"/>
        <v>4</v>
      </c>
      <c r="T64" s="89">
        <f t="shared" si="32"/>
        <v>0</v>
      </c>
      <c r="U64" s="91">
        <f t="shared" ref="U64" si="33">(G64+M64+P64)/(E64+P64+N64)</f>
        <v>0.49056603773584906</v>
      </c>
      <c r="V64" s="91">
        <f t="shared" ref="V64" si="34">(H64+I64*2+J64*3+K64*4)/(E64)</f>
        <v>0.39215686274509803</v>
      </c>
      <c r="W64" s="91">
        <f t="shared" ref="W64" si="35">V64+U64</f>
        <v>0.88272290048094715</v>
      </c>
      <c r="X64" s="92">
        <f t="shared" ref="X64" si="36">G64/E64</f>
        <v>0.25490196078431371</v>
      </c>
    </row>
    <row r="65" spans="1:24" ht="15.75" thickBot="1" x14ac:dyDescent="0.3">
      <c r="A65" s="15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3"/>
      <c r="V65" s="13"/>
      <c r="W65" s="13"/>
      <c r="X65" s="13"/>
    </row>
    <row r="66" spans="1:24" x14ac:dyDescent="0.25">
      <c r="A66" s="33"/>
      <c r="B66" s="31"/>
      <c r="C66" s="24" t="s">
        <v>40</v>
      </c>
      <c r="D66" s="24" t="s">
        <v>41</v>
      </c>
      <c r="E66" s="24" t="s">
        <v>42</v>
      </c>
      <c r="F66" s="24" t="s">
        <v>43</v>
      </c>
      <c r="G66" s="24" t="s">
        <v>44</v>
      </c>
      <c r="H66" s="24" t="s">
        <v>45</v>
      </c>
      <c r="I66" s="24" t="s">
        <v>46</v>
      </c>
      <c r="J66" s="24" t="s">
        <v>47</v>
      </c>
      <c r="K66" s="24" t="s">
        <v>48</v>
      </c>
      <c r="L66" s="24" t="s">
        <v>49</v>
      </c>
      <c r="M66" s="24" t="s">
        <v>50</v>
      </c>
      <c r="N66" s="24" t="s">
        <v>51</v>
      </c>
      <c r="O66" s="24" t="s">
        <v>68</v>
      </c>
      <c r="P66" s="24" t="s">
        <v>52</v>
      </c>
      <c r="Q66" s="24" t="s">
        <v>53</v>
      </c>
      <c r="R66" s="24" t="s">
        <v>54</v>
      </c>
      <c r="S66" s="24" t="s">
        <v>55</v>
      </c>
      <c r="T66" s="24" t="s">
        <v>56</v>
      </c>
      <c r="U66" s="37" t="s">
        <v>57</v>
      </c>
      <c r="V66" s="37" t="s">
        <v>58</v>
      </c>
      <c r="W66" s="37" t="s">
        <v>59</v>
      </c>
      <c r="X66" s="38" t="s">
        <v>60</v>
      </c>
    </row>
    <row r="67" spans="1:24" x14ac:dyDescent="0.25">
      <c r="A67" s="34" t="s">
        <v>84</v>
      </c>
      <c r="B67" s="32" t="s">
        <v>107</v>
      </c>
      <c r="C67" s="1">
        <v>2</v>
      </c>
      <c r="D67" s="1">
        <v>2</v>
      </c>
      <c r="E67" s="1">
        <v>2</v>
      </c>
      <c r="F67" s="1">
        <v>1</v>
      </c>
      <c r="G67" s="1">
        <v>2</v>
      </c>
      <c r="H67" s="1">
        <v>1</v>
      </c>
      <c r="I67" s="1">
        <v>1</v>
      </c>
      <c r="J67" s="1">
        <v>0</v>
      </c>
      <c r="K67" s="1">
        <v>0</v>
      </c>
      <c r="L67" s="1">
        <v>3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8">
        <v>1</v>
      </c>
      <c r="V67" s="8">
        <v>1.5</v>
      </c>
      <c r="W67" s="8">
        <v>2.5</v>
      </c>
      <c r="X67" s="25">
        <v>1</v>
      </c>
    </row>
    <row r="68" spans="1:24" x14ac:dyDescent="0.25">
      <c r="A68" s="34"/>
      <c r="B68" s="4" t="s">
        <v>108</v>
      </c>
      <c r="C68" s="1">
        <v>1</v>
      </c>
      <c r="D68" s="1">
        <v>4</v>
      </c>
      <c r="E68" s="1">
        <v>4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2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8">
        <v>0</v>
      </c>
      <c r="V68" s="8">
        <v>0</v>
      </c>
      <c r="W68" s="8">
        <v>0</v>
      </c>
      <c r="X68" s="25">
        <v>0</v>
      </c>
    </row>
    <row r="69" spans="1:24" x14ac:dyDescent="0.25">
      <c r="A69" s="34"/>
      <c r="B69" s="4" t="s">
        <v>109</v>
      </c>
      <c r="C69" s="1">
        <v>1</v>
      </c>
      <c r="D69" s="1">
        <v>3</v>
      </c>
      <c r="E69" s="1">
        <v>3</v>
      </c>
      <c r="F69" s="1">
        <v>0</v>
      </c>
      <c r="G69" s="1">
        <v>1</v>
      </c>
      <c r="H69" s="1">
        <v>1</v>
      </c>
      <c r="I69" s="1">
        <v>0</v>
      </c>
      <c r="J69" s="1">
        <v>0</v>
      </c>
      <c r="K69" s="1">
        <v>0</v>
      </c>
      <c r="L69" s="1">
        <v>2</v>
      </c>
      <c r="M69" s="1">
        <v>0</v>
      </c>
      <c r="N69" s="1">
        <v>0</v>
      </c>
      <c r="O69" s="1">
        <v>1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8">
        <v>0.33333333333333331</v>
      </c>
      <c r="V69" s="8">
        <v>0.33333333333333331</v>
      </c>
      <c r="W69" s="8">
        <v>0.66666666666666663</v>
      </c>
      <c r="X69" s="25">
        <v>0.33333333333333331</v>
      </c>
    </row>
    <row r="70" spans="1:24" x14ac:dyDescent="0.25">
      <c r="A70" s="34"/>
      <c r="B70" s="1" t="s">
        <v>110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8"/>
      <c r="V70" s="8"/>
      <c r="W70" s="8"/>
      <c r="X70" s="25"/>
    </row>
    <row r="71" spans="1:24" ht="15.75" thickBot="1" x14ac:dyDescent="0.3">
      <c r="A71" s="35"/>
      <c r="B71" s="93" t="s">
        <v>111</v>
      </c>
      <c r="C71" s="93">
        <f>SUM(C67:C70)</f>
        <v>4</v>
      </c>
      <c r="D71" s="93">
        <f t="shared" ref="D71:T71" si="37">SUM(D67:D70)</f>
        <v>9</v>
      </c>
      <c r="E71" s="93">
        <f t="shared" si="37"/>
        <v>9</v>
      </c>
      <c r="F71" s="93">
        <f t="shared" si="37"/>
        <v>1</v>
      </c>
      <c r="G71" s="93">
        <f t="shared" si="37"/>
        <v>3</v>
      </c>
      <c r="H71" s="93">
        <f t="shared" si="37"/>
        <v>2</v>
      </c>
      <c r="I71" s="93">
        <f t="shared" si="37"/>
        <v>1</v>
      </c>
      <c r="J71" s="93">
        <f t="shared" si="37"/>
        <v>0</v>
      </c>
      <c r="K71" s="93">
        <f t="shared" si="37"/>
        <v>0</v>
      </c>
      <c r="L71" s="93">
        <f t="shared" si="37"/>
        <v>5</v>
      </c>
      <c r="M71" s="93">
        <f t="shared" si="37"/>
        <v>0</v>
      </c>
      <c r="N71" s="93">
        <f t="shared" si="37"/>
        <v>0</v>
      </c>
      <c r="O71" s="93">
        <f t="shared" si="37"/>
        <v>3</v>
      </c>
      <c r="P71" s="93">
        <f t="shared" si="37"/>
        <v>0</v>
      </c>
      <c r="Q71" s="93">
        <f t="shared" si="37"/>
        <v>0</v>
      </c>
      <c r="R71" s="93">
        <f t="shared" si="37"/>
        <v>0</v>
      </c>
      <c r="S71" s="93">
        <f t="shared" si="37"/>
        <v>0</v>
      </c>
      <c r="T71" s="93">
        <f t="shared" si="37"/>
        <v>0</v>
      </c>
      <c r="U71" s="26">
        <f t="shared" ref="U71" si="38">(G71+M71+P71)/(E71+P71+N71)</f>
        <v>0.33333333333333331</v>
      </c>
      <c r="V71" s="26">
        <f t="shared" ref="V71" si="39">(H71+I71*2+J71*3+K71*4)/(E71)</f>
        <v>0.44444444444444442</v>
      </c>
      <c r="W71" s="26">
        <f t="shared" ref="W71" si="40">V71+U71</f>
        <v>0.77777777777777768</v>
      </c>
      <c r="X71" s="27">
        <f t="shared" ref="X71" si="41">G71/E71</f>
        <v>0.33333333333333331</v>
      </c>
    </row>
    <row r="72" spans="1:24" ht="15.75" thickBot="1" x14ac:dyDescent="0.3">
      <c r="A72" s="15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3"/>
      <c r="V72" s="13"/>
      <c r="W72" s="13"/>
      <c r="X72" s="13"/>
    </row>
    <row r="73" spans="1:24" x14ac:dyDescent="0.25">
      <c r="A73" s="50"/>
      <c r="B73" s="51"/>
      <c r="C73" s="52" t="s">
        <v>40</v>
      </c>
      <c r="D73" s="52" t="s">
        <v>41</v>
      </c>
      <c r="E73" s="52" t="s">
        <v>42</v>
      </c>
      <c r="F73" s="52" t="s">
        <v>43</v>
      </c>
      <c r="G73" s="52" t="s">
        <v>44</v>
      </c>
      <c r="H73" s="52" t="s">
        <v>45</v>
      </c>
      <c r="I73" s="52" t="s">
        <v>46</v>
      </c>
      <c r="J73" s="52" t="s">
        <v>47</v>
      </c>
      <c r="K73" s="52" t="s">
        <v>48</v>
      </c>
      <c r="L73" s="52" t="s">
        <v>49</v>
      </c>
      <c r="M73" s="52" t="s">
        <v>50</v>
      </c>
      <c r="N73" s="52" t="s">
        <v>51</v>
      </c>
      <c r="O73" s="52" t="s">
        <v>68</v>
      </c>
      <c r="P73" s="52" t="s">
        <v>52</v>
      </c>
      <c r="Q73" s="52" t="s">
        <v>53</v>
      </c>
      <c r="R73" s="52" t="s">
        <v>54</v>
      </c>
      <c r="S73" s="52" t="s">
        <v>55</v>
      </c>
      <c r="T73" s="52" t="s">
        <v>56</v>
      </c>
      <c r="U73" s="53" t="s">
        <v>57</v>
      </c>
      <c r="V73" s="53" t="s">
        <v>58</v>
      </c>
      <c r="W73" s="53" t="s">
        <v>59</v>
      </c>
      <c r="X73" s="54" t="s">
        <v>60</v>
      </c>
    </row>
    <row r="74" spans="1:24" x14ac:dyDescent="0.25">
      <c r="A74" s="55" t="s">
        <v>85</v>
      </c>
      <c r="B74" s="56" t="s">
        <v>107</v>
      </c>
      <c r="C74" s="57">
        <v>7</v>
      </c>
      <c r="D74" s="57">
        <v>16</v>
      </c>
      <c r="E74" s="57">
        <v>16</v>
      </c>
      <c r="F74" s="57">
        <v>6</v>
      </c>
      <c r="G74" s="57">
        <v>3</v>
      </c>
      <c r="H74" s="57">
        <v>3</v>
      </c>
      <c r="I74" s="57">
        <v>0</v>
      </c>
      <c r="J74" s="57">
        <v>0</v>
      </c>
      <c r="K74" s="57">
        <v>0</v>
      </c>
      <c r="L74" s="57">
        <v>1</v>
      </c>
      <c r="M74" s="57">
        <v>0</v>
      </c>
      <c r="N74" s="57">
        <v>0</v>
      </c>
      <c r="O74" s="57">
        <v>5</v>
      </c>
      <c r="P74" s="57">
        <v>0</v>
      </c>
      <c r="Q74" s="57">
        <v>1</v>
      </c>
      <c r="R74" s="57">
        <v>1</v>
      </c>
      <c r="S74" s="57">
        <v>1</v>
      </c>
      <c r="T74" s="57">
        <v>0</v>
      </c>
      <c r="U74" s="58">
        <v>0.1875</v>
      </c>
      <c r="V74" s="58">
        <v>0.1875</v>
      </c>
      <c r="W74" s="58">
        <v>0.375</v>
      </c>
      <c r="X74" s="59">
        <v>0.1875</v>
      </c>
    </row>
    <row r="75" spans="1:24" x14ac:dyDescent="0.25">
      <c r="A75" s="55"/>
      <c r="B75" s="60" t="s">
        <v>108</v>
      </c>
      <c r="C75" s="57">
        <v>4</v>
      </c>
      <c r="D75" s="57">
        <v>11</v>
      </c>
      <c r="E75" s="57">
        <v>10</v>
      </c>
      <c r="F75" s="57">
        <v>2</v>
      </c>
      <c r="G75" s="57">
        <v>2</v>
      </c>
      <c r="H75" s="57">
        <v>2</v>
      </c>
      <c r="I75" s="57">
        <v>0</v>
      </c>
      <c r="J75" s="57">
        <v>0</v>
      </c>
      <c r="K75" s="57">
        <v>0</v>
      </c>
      <c r="L75" s="57">
        <v>2</v>
      </c>
      <c r="M75" s="57">
        <v>1</v>
      </c>
      <c r="N75" s="57">
        <v>0</v>
      </c>
      <c r="O75" s="57">
        <v>2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  <c r="U75" s="58">
        <v>0.3</v>
      </c>
      <c r="V75" s="58">
        <v>0.2</v>
      </c>
      <c r="W75" s="58">
        <v>0.5</v>
      </c>
      <c r="X75" s="59">
        <v>0.2</v>
      </c>
    </row>
    <row r="76" spans="1:24" x14ac:dyDescent="0.25">
      <c r="A76" s="55"/>
      <c r="B76" s="60" t="s">
        <v>109</v>
      </c>
      <c r="C76" s="57">
        <v>4</v>
      </c>
      <c r="D76" s="57">
        <v>17</v>
      </c>
      <c r="E76" s="57">
        <v>17</v>
      </c>
      <c r="F76" s="57">
        <v>0</v>
      </c>
      <c r="G76" s="57">
        <v>3</v>
      </c>
      <c r="H76" s="57">
        <v>3</v>
      </c>
      <c r="I76" s="57">
        <v>0</v>
      </c>
      <c r="J76" s="57">
        <v>0</v>
      </c>
      <c r="K76" s="57">
        <v>0</v>
      </c>
      <c r="L76" s="57">
        <v>3</v>
      </c>
      <c r="M76" s="57">
        <v>0</v>
      </c>
      <c r="N76" s="57">
        <v>0</v>
      </c>
      <c r="O76" s="57">
        <v>6</v>
      </c>
      <c r="P76" s="57">
        <v>0</v>
      </c>
      <c r="Q76" s="57">
        <v>0</v>
      </c>
      <c r="R76" s="57">
        <v>0</v>
      </c>
      <c r="S76" s="57">
        <v>1</v>
      </c>
      <c r="T76" s="57">
        <v>0</v>
      </c>
      <c r="U76" s="58">
        <v>0.17647058823529413</v>
      </c>
      <c r="V76" s="58">
        <v>0.17647058823529413</v>
      </c>
      <c r="W76" s="58">
        <v>0.35294117647058826</v>
      </c>
      <c r="X76" s="59">
        <v>0.17647058823529413</v>
      </c>
    </row>
    <row r="77" spans="1:24" x14ac:dyDescent="0.25">
      <c r="A77" s="55"/>
      <c r="B77" s="57" t="s">
        <v>110</v>
      </c>
      <c r="C77" s="57">
        <v>1</v>
      </c>
      <c r="D77" s="57">
        <v>4</v>
      </c>
      <c r="E77" s="57">
        <v>4</v>
      </c>
      <c r="F77" s="57">
        <v>0</v>
      </c>
      <c r="G77" s="57">
        <v>1</v>
      </c>
      <c r="H77" s="57">
        <v>1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3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  <c r="U77" s="58">
        <v>0.25</v>
      </c>
      <c r="V77" s="58">
        <v>0.25</v>
      </c>
      <c r="W77" s="58">
        <v>0.5</v>
      </c>
      <c r="X77" s="59">
        <v>0.25</v>
      </c>
    </row>
    <row r="78" spans="1:24" ht="15.75" thickBot="1" x14ac:dyDescent="0.3">
      <c r="A78" s="61"/>
      <c r="B78" s="89" t="s">
        <v>111</v>
      </c>
      <c r="C78" s="89">
        <f t="shared" ref="C78:T78" si="42">SUM(C74:C77)</f>
        <v>16</v>
      </c>
      <c r="D78" s="89">
        <f t="shared" si="42"/>
        <v>48</v>
      </c>
      <c r="E78" s="89">
        <f t="shared" si="42"/>
        <v>47</v>
      </c>
      <c r="F78" s="89">
        <f t="shared" si="42"/>
        <v>8</v>
      </c>
      <c r="G78" s="89">
        <f t="shared" si="42"/>
        <v>9</v>
      </c>
      <c r="H78" s="89">
        <f t="shared" si="42"/>
        <v>9</v>
      </c>
      <c r="I78" s="89">
        <f t="shared" si="42"/>
        <v>0</v>
      </c>
      <c r="J78" s="89">
        <f t="shared" si="42"/>
        <v>0</v>
      </c>
      <c r="K78" s="89">
        <f t="shared" si="42"/>
        <v>0</v>
      </c>
      <c r="L78" s="89">
        <f t="shared" si="42"/>
        <v>6</v>
      </c>
      <c r="M78" s="89">
        <f t="shared" si="42"/>
        <v>1</v>
      </c>
      <c r="N78" s="89">
        <f t="shared" si="42"/>
        <v>0</v>
      </c>
      <c r="O78" s="89">
        <f t="shared" si="42"/>
        <v>16</v>
      </c>
      <c r="P78" s="89">
        <f t="shared" si="42"/>
        <v>0</v>
      </c>
      <c r="Q78" s="89">
        <f t="shared" si="42"/>
        <v>1</v>
      </c>
      <c r="R78" s="89">
        <f t="shared" si="42"/>
        <v>1</v>
      </c>
      <c r="S78" s="89">
        <f t="shared" si="42"/>
        <v>2</v>
      </c>
      <c r="T78" s="89">
        <f t="shared" si="42"/>
        <v>0</v>
      </c>
      <c r="U78" s="91">
        <f t="shared" ref="U78" si="43">(G78+M78+P78)/(E78+P78+N78)</f>
        <v>0.21276595744680851</v>
      </c>
      <c r="V78" s="91">
        <f t="shared" ref="V78" si="44">(H78+I78*2+J78*3+K78*4)/(E78)</f>
        <v>0.19148936170212766</v>
      </c>
      <c r="W78" s="91">
        <f t="shared" ref="W78" si="45">V78+U78</f>
        <v>0.4042553191489362</v>
      </c>
      <c r="X78" s="92">
        <f t="shared" ref="X78" si="46">G78/E78</f>
        <v>0.19148936170212766</v>
      </c>
    </row>
    <row r="79" spans="1:24" ht="15.75" thickBot="1" x14ac:dyDescent="0.3">
      <c r="A79" s="1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0"/>
      <c r="V79" s="10"/>
      <c r="W79" s="10"/>
      <c r="X79" s="10"/>
    </row>
    <row r="80" spans="1:24" x14ac:dyDescent="0.25">
      <c r="A80" s="33" t="s">
        <v>175</v>
      </c>
      <c r="B80" s="84"/>
      <c r="C80" s="24" t="s">
        <v>40</v>
      </c>
      <c r="D80" s="24" t="s">
        <v>41</v>
      </c>
      <c r="E80" s="24" t="s">
        <v>42</v>
      </c>
      <c r="F80" s="24" t="s">
        <v>43</v>
      </c>
      <c r="G80" s="24" t="s">
        <v>44</v>
      </c>
      <c r="H80" s="24" t="s">
        <v>45</v>
      </c>
      <c r="I80" s="24" t="s">
        <v>46</v>
      </c>
      <c r="J80" s="24" t="s">
        <v>47</v>
      </c>
      <c r="K80" s="24" t="s">
        <v>48</v>
      </c>
      <c r="L80" s="24" t="s">
        <v>49</v>
      </c>
      <c r="M80" s="24" t="s">
        <v>50</v>
      </c>
      <c r="N80" s="24" t="s">
        <v>51</v>
      </c>
      <c r="O80" s="24" t="s">
        <v>68</v>
      </c>
      <c r="P80" s="24" t="s">
        <v>52</v>
      </c>
      <c r="Q80" s="24" t="s">
        <v>53</v>
      </c>
      <c r="R80" s="24" t="s">
        <v>54</v>
      </c>
      <c r="S80" s="24" t="s">
        <v>55</v>
      </c>
      <c r="T80" s="24" t="s">
        <v>56</v>
      </c>
      <c r="U80" s="37" t="s">
        <v>57</v>
      </c>
      <c r="V80" s="37" t="s">
        <v>58</v>
      </c>
      <c r="W80" s="37" t="s">
        <v>59</v>
      </c>
      <c r="X80" s="38" t="s">
        <v>60</v>
      </c>
    </row>
    <row r="81" spans="1:24" x14ac:dyDescent="0.25">
      <c r="A81" s="34"/>
      <c r="B81" s="1" t="s">
        <v>107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6"/>
      <c r="V81" s="16"/>
      <c r="W81" s="16"/>
      <c r="X81" s="85"/>
    </row>
    <row r="82" spans="1:24" x14ac:dyDescent="0.25">
      <c r="A82" s="34"/>
      <c r="B82" s="1" t="s">
        <v>108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6"/>
      <c r="V82" s="16"/>
      <c r="W82" s="16"/>
      <c r="X82" s="85"/>
    </row>
    <row r="83" spans="1:24" x14ac:dyDescent="0.25">
      <c r="A83" s="34"/>
      <c r="B83" s="1" t="s">
        <v>109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6"/>
      <c r="V83" s="16"/>
      <c r="W83" s="16"/>
      <c r="X83" s="85"/>
    </row>
    <row r="84" spans="1:24" x14ac:dyDescent="0.25">
      <c r="A84" s="34"/>
      <c r="B84" s="11" t="s">
        <v>110</v>
      </c>
      <c r="C84" s="11">
        <v>1</v>
      </c>
      <c r="D84" s="11">
        <v>3</v>
      </c>
      <c r="E84" s="11">
        <v>2</v>
      </c>
      <c r="F84" s="11">
        <v>2</v>
      </c>
      <c r="G84" s="11">
        <v>1</v>
      </c>
      <c r="H84" s="11">
        <v>0</v>
      </c>
      <c r="I84" s="11">
        <v>0</v>
      </c>
      <c r="J84" s="11">
        <v>1</v>
      </c>
      <c r="K84" s="11">
        <v>0</v>
      </c>
      <c r="L84" s="11">
        <v>0</v>
      </c>
      <c r="M84" s="11">
        <v>1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7">
        <v>1</v>
      </c>
      <c r="V84" s="17">
        <v>1.5</v>
      </c>
      <c r="W84" s="17">
        <v>2.5</v>
      </c>
      <c r="X84" s="29">
        <v>0.5</v>
      </c>
    </row>
    <row r="85" spans="1:24" ht="15.75" thickBot="1" x14ac:dyDescent="0.3">
      <c r="A85" s="35"/>
      <c r="B85" s="93" t="s">
        <v>111</v>
      </c>
      <c r="C85" s="93">
        <v>1</v>
      </c>
      <c r="D85" s="93">
        <v>3</v>
      </c>
      <c r="E85" s="93">
        <v>2</v>
      </c>
      <c r="F85" s="93">
        <v>2</v>
      </c>
      <c r="G85" s="93">
        <v>1</v>
      </c>
      <c r="H85" s="93">
        <v>0</v>
      </c>
      <c r="I85" s="93">
        <v>0</v>
      </c>
      <c r="J85" s="93">
        <v>1</v>
      </c>
      <c r="K85" s="93">
        <v>0</v>
      </c>
      <c r="L85" s="93">
        <v>0</v>
      </c>
      <c r="M85" s="93">
        <v>1</v>
      </c>
      <c r="N85" s="93">
        <v>0</v>
      </c>
      <c r="O85" s="93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26">
        <v>1</v>
      </c>
      <c r="V85" s="26">
        <v>1.5</v>
      </c>
      <c r="W85" s="26">
        <v>2.5</v>
      </c>
      <c r="X85" s="27">
        <v>0.5</v>
      </c>
    </row>
    <row r="86" spans="1:24" ht="15.75" thickBot="1" x14ac:dyDescent="0.3">
      <c r="A86" s="15"/>
    </row>
    <row r="87" spans="1:24" x14ac:dyDescent="0.25">
      <c r="A87" s="50"/>
      <c r="B87" s="62"/>
      <c r="C87" s="52" t="s">
        <v>40</v>
      </c>
      <c r="D87" s="52" t="s">
        <v>41</v>
      </c>
      <c r="E87" s="52" t="s">
        <v>42</v>
      </c>
      <c r="F87" s="52" t="s">
        <v>43</v>
      </c>
      <c r="G87" s="52" t="s">
        <v>44</v>
      </c>
      <c r="H87" s="52" t="s">
        <v>45</v>
      </c>
      <c r="I87" s="52" t="s">
        <v>46</v>
      </c>
      <c r="J87" s="52" t="s">
        <v>47</v>
      </c>
      <c r="K87" s="52" t="s">
        <v>48</v>
      </c>
      <c r="L87" s="52" t="s">
        <v>49</v>
      </c>
      <c r="M87" s="52" t="s">
        <v>50</v>
      </c>
      <c r="N87" s="52" t="s">
        <v>51</v>
      </c>
      <c r="O87" s="52" t="s">
        <v>68</v>
      </c>
      <c r="P87" s="52" t="s">
        <v>52</v>
      </c>
      <c r="Q87" s="52" t="s">
        <v>53</v>
      </c>
      <c r="R87" s="52" t="s">
        <v>54</v>
      </c>
      <c r="S87" s="52" t="s">
        <v>55</v>
      </c>
      <c r="T87" s="52" t="s">
        <v>56</v>
      </c>
      <c r="U87" s="53" t="s">
        <v>57</v>
      </c>
      <c r="V87" s="53" t="s">
        <v>58</v>
      </c>
      <c r="W87" s="53" t="s">
        <v>59</v>
      </c>
      <c r="X87" s="54" t="s">
        <v>60</v>
      </c>
    </row>
    <row r="88" spans="1:24" x14ac:dyDescent="0.25">
      <c r="A88" s="55" t="s">
        <v>86</v>
      </c>
      <c r="B88" s="56" t="s">
        <v>107</v>
      </c>
      <c r="C88" s="57">
        <v>5</v>
      </c>
      <c r="D88" s="57">
        <v>16</v>
      </c>
      <c r="E88" s="57">
        <v>12</v>
      </c>
      <c r="F88" s="57">
        <v>1</v>
      </c>
      <c r="G88" s="57">
        <v>2</v>
      </c>
      <c r="H88" s="57">
        <v>1</v>
      </c>
      <c r="I88" s="57">
        <v>2</v>
      </c>
      <c r="J88" s="57">
        <v>0</v>
      </c>
      <c r="K88" s="57">
        <v>0</v>
      </c>
      <c r="L88" s="57">
        <v>1</v>
      </c>
      <c r="M88" s="57">
        <v>3</v>
      </c>
      <c r="N88" s="57">
        <v>0</v>
      </c>
      <c r="O88" s="57">
        <v>4</v>
      </c>
      <c r="P88" s="57">
        <v>1</v>
      </c>
      <c r="Q88" s="57">
        <v>0</v>
      </c>
      <c r="R88" s="57">
        <v>0</v>
      </c>
      <c r="S88" s="57">
        <v>0</v>
      </c>
      <c r="T88" s="57">
        <v>0</v>
      </c>
      <c r="U88" s="58">
        <v>0.46153846153846156</v>
      </c>
      <c r="V88" s="58">
        <v>0.41666666666666669</v>
      </c>
      <c r="W88" s="58">
        <v>0.87820512820512819</v>
      </c>
      <c r="X88" s="59">
        <v>0.16666666666666666</v>
      </c>
    </row>
    <row r="89" spans="1:24" x14ac:dyDescent="0.25">
      <c r="A89" s="55"/>
      <c r="B89" s="60" t="s">
        <v>108</v>
      </c>
      <c r="C89" s="57">
        <v>2</v>
      </c>
      <c r="D89" s="57">
        <v>4</v>
      </c>
      <c r="E89" s="57">
        <v>3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57">
        <v>0</v>
      </c>
      <c r="M89" s="57">
        <v>1</v>
      </c>
      <c r="N89" s="57">
        <v>0</v>
      </c>
      <c r="O89" s="57">
        <v>1</v>
      </c>
      <c r="P89" s="57">
        <v>0</v>
      </c>
      <c r="Q89" s="57">
        <v>0</v>
      </c>
      <c r="R89" s="57">
        <v>0</v>
      </c>
      <c r="S89" s="57">
        <v>0</v>
      </c>
      <c r="T89" s="57">
        <v>0</v>
      </c>
      <c r="U89" s="58">
        <v>0.33333333333333331</v>
      </c>
      <c r="V89" s="58">
        <v>0</v>
      </c>
      <c r="W89" s="58">
        <v>0.33333333333333331</v>
      </c>
      <c r="X89" s="59">
        <v>0</v>
      </c>
    </row>
    <row r="90" spans="1:24" x14ac:dyDescent="0.25">
      <c r="A90" s="55"/>
      <c r="B90" s="60" t="s">
        <v>109</v>
      </c>
      <c r="C90" s="57">
        <v>5</v>
      </c>
      <c r="D90" s="57">
        <v>14</v>
      </c>
      <c r="E90" s="57">
        <v>8</v>
      </c>
      <c r="F90" s="57">
        <v>0</v>
      </c>
      <c r="G90" s="57">
        <v>1</v>
      </c>
      <c r="H90" s="57">
        <v>1</v>
      </c>
      <c r="I90" s="57">
        <v>0</v>
      </c>
      <c r="J90" s="57">
        <v>0</v>
      </c>
      <c r="K90" s="57">
        <v>0</v>
      </c>
      <c r="L90" s="57">
        <v>3</v>
      </c>
      <c r="M90" s="57">
        <v>0</v>
      </c>
      <c r="N90" s="57">
        <v>1</v>
      </c>
      <c r="O90" s="57">
        <v>7</v>
      </c>
      <c r="P90" s="57">
        <v>1</v>
      </c>
      <c r="Q90" s="57">
        <v>0</v>
      </c>
      <c r="R90" s="57">
        <v>0</v>
      </c>
      <c r="S90" s="57">
        <v>0</v>
      </c>
      <c r="T90" s="57">
        <v>0</v>
      </c>
      <c r="U90" s="58">
        <v>0.2</v>
      </c>
      <c r="V90" s="58">
        <v>0.125</v>
      </c>
      <c r="W90" s="58">
        <v>0.32500000000000001</v>
      </c>
      <c r="X90" s="59">
        <v>0.125</v>
      </c>
    </row>
    <row r="91" spans="1:24" x14ac:dyDescent="0.25">
      <c r="A91" s="55"/>
      <c r="B91" s="57" t="s">
        <v>110</v>
      </c>
      <c r="C91" s="57">
        <v>3</v>
      </c>
      <c r="D91" s="57">
        <v>11</v>
      </c>
      <c r="E91" s="57">
        <v>10</v>
      </c>
      <c r="F91" s="57">
        <v>2</v>
      </c>
      <c r="G91" s="57">
        <v>2</v>
      </c>
      <c r="H91" s="57">
        <v>1</v>
      </c>
      <c r="I91" s="57">
        <v>1</v>
      </c>
      <c r="J91" s="57">
        <v>0</v>
      </c>
      <c r="K91" s="57">
        <v>0</v>
      </c>
      <c r="L91" s="57">
        <v>1</v>
      </c>
      <c r="M91" s="57">
        <v>1</v>
      </c>
      <c r="N91" s="57">
        <v>0</v>
      </c>
      <c r="O91" s="57">
        <v>0</v>
      </c>
      <c r="P91" s="57">
        <v>1</v>
      </c>
      <c r="Q91" s="57">
        <v>0</v>
      </c>
      <c r="R91" s="57">
        <v>0</v>
      </c>
      <c r="S91" s="57">
        <v>0</v>
      </c>
      <c r="T91" s="57">
        <v>0</v>
      </c>
      <c r="U91" s="58">
        <v>0.36363636363636365</v>
      </c>
      <c r="V91" s="58">
        <v>0.3</v>
      </c>
      <c r="W91" s="58">
        <v>0.66363636363636358</v>
      </c>
      <c r="X91" s="59">
        <v>0.2</v>
      </c>
    </row>
    <row r="92" spans="1:24" ht="15.75" thickBot="1" x14ac:dyDescent="0.3">
      <c r="A92" s="61"/>
      <c r="B92" s="89" t="s">
        <v>111</v>
      </c>
      <c r="C92" s="89">
        <f t="shared" ref="C92:T92" si="47">SUM(C88:C91)</f>
        <v>15</v>
      </c>
      <c r="D92" s="89">
        <f t="shared" si="47"/>
        <v>45</v>
      </c>
      <c r="E92" s="89">
        <f t="shared" si="47"/>
        <v>33</v>
      </c>
      <c r="F92" s="89">
        <f t="shared" si="47"/>
        <v>3</v>
      </c>
      <c r="G92" s="89">
        <f t="shared" si="47"/>
        <v>5</v>
      </c>
      <c r="H92" s="89">
        <f t="shared" si="47"/>
        <v>3</v>
      </c>
      <c r="I92" s="89">
        <f t="shared" si="47"/>
        <v>3</v>
      </c>
      <c r="J92" s="89">
        <f t="shared" si="47"/>
        <v>0</v>
      </c>
      <c r="K92" s="89">
        <f t="shared" si="47"/>
        <v>0</v>
      </c>
      <c r="L92" s="89">
        <f t="shared" si="47"/>
        <v>5</v>
      </c>
      <c r="M92" s="89">
        <f t="shared" si="47"/>
        <v>5</v>
      </c>
      <c r="N92" s="89">
        <f t="shared" si="47"/>
        <v>1</v>
      </c>
      <c r="O92" s="89">
        <f t="shared" si="47"/>
        <v>12</v>
      </c>
      <c r="P92" s="89">
        <f t="shared" si="47"/>
        <v>3</v>
      </c>
      <c r="Q92" s="89">
        <f t="shared" si="47"/>
        <v>0</v>
      </c>
      <c r="R92" s="89">
        <f t="shared" si="47"/>
        <v>0</v>
      </c>
      <c r="S92" s="89">
        <f t="shared" si="47"/>
        <v>0</v>
      </c>
      <c r="T92" s="89">
        <f t="shared" si="47"/>
        <v>0</v>
      </c>
      <c r="U92" s="91">
        <f t="shared" ref="U92" si="48">(G92+M92+P92)/(E92+P92+N92)</f>
        <v>0.35135135135135137</v>
      </c>
      <c r="V92" s="91">
        <f t="shared" ref="V92" si="49">(H92+I92*2+J92*3+K92*4)/(E92)</f>
        <v>0.27272727272727271</v>
      </c>
      <c r="W92" s="91">
        <f t="shared" ref="W92" si="50">V92+U92</f>
        <v>0.62407862407862402</v>
      </c>
      <c r="X92" s="92">
        <f t="shared" ref="X92" si="51">G92/E92</f>
        <v>0.15151515151515152</v>
      </c>
    </row>
    <row r="93" spans="1:24" ht="15.75" thickBot="1" x14ac:dyDescent="0.3">
      <c r="A93" s="15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3"/>
      <c r="V93" s="13"/>
      <c r="W93" s="13"/>
      <c r="X93" s="13"/>
    </row>
    <row r="94" spans="1:24" x14ac:dyDescent="0.25">
      <c r="A94" s="33"/>
      <c r="B94" s="31"/>
      <c r="C94" s="24" t="s">
        <v>40</v>
      </c>
      <c r="D94" s="24" t="s">
        <v>41</v>
      </c>
      <c r="E94" s="24" t="s">
        <v>42</v>
      </c>
      <c r="F94" s="24" t="s">
        <v>43</v>
      </c>
      <c r="G94" s="24" t="s">
        <v>44</v>
      </c>
      <c r="H94" s="24" t="s">
        <v>45</v>
      </c>
      <c r="I94" s="24" t="s">
        <v>46</v>
      </c>
      <c r="J94" s="24" t="s">
        <v>47</v>
      </c>
      <c r="K94" s="24" t="s">
        <v>48</v>
      </c>
      <c r="L94" s="24" t="s">
        <v>49</v>
      </c>
      <c r="M94" s="24" t="s">
        <v>50</v>
      </c>
      <c r="N94" s="24" t="s">
        <v>51</v>
      </c>
      <c r="O94" s="24" t="s">
        <v>68</v>
      </c>
      <c r="P94" s="24" t="s">
        <v>52</v>
      </c>
      <c r="Q94" s="24" t="s">
        <v>53</v>
      </c>
      <c r="R94" s="24" t="s">
        <v>54</v>
      </c>
      <c r="S94" s="24" t="s">
        <v>55</v>
      </c>
      <c r="T94" s="24" t="s">
        <v>56</v>
      </c>
      <c r="U94" s="37" t="s">
        <v>57</v>
      </c>
      <c r="V94" s="37" t="s">
        <v>58</v>
      </c>
      <c r="W94" s="37" t="s">
        <v>59</v>
      </c>
      <c r="X94" s="38" t="s">
        <v>60</v>
      </c>
    </row>
    <row r="95" spans="1:24" x14ac:dyDescent="0.25">
      <c r="A95" s="34" t="s">
        <v>87</v>
      </c>
      <c r="B95" s="32" t="s">
        <v>107</v>
      </c>
      <c r="C95" s="1">
        <v>5</v>
      </c>
      <c r="D95" s="1">
        <v>21</v>
      </c>
      <c r="E95" s="1">
        <v>16</v>
      </c>
      <c r="F95" s="1">
        <v>4</v>
      </c>
      <c r="G95" s="1">
        <v>8</v>
      </c>
      <c r="H95" s="1">
        <v>5</v>
      </c>
      <c r="I95" s="1">
        <v>1</v>
      </c>
      <c r="J95" s="1">
        <v>0</v>
      </c>
      <c r="K95" s="1">
        <v>2</v>
      </c>
      <c r="L95" s="1">
        <v>11</v>
      </c>
      <c r="M95" s="1">
        <v>5</v>
      </c>
      <c r="N95" s="1">
        <v>0</v>
      </c>
      <c r="O95" s="1">
        <v>2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8">
        <v>0.8125</v>
      </c>
      <c r="V95" s="8">
        <v>0.9375</v>
      </c>
      <c r="W95" s="8">
        <v>1.75</v>
      </c>
      <c r="X95" s="25">
        <v>0.5</v>
      </c>
    </row>
    <row r="96" spans="1:24" x14ac:dyDescent="0.25">
      <c r="A96" s="34"/>
      <c r="B96" s="4" t="s">
        <v>108</v>
      </c>
      <c r="C96" s="1">
        <v>3</v>
      </c>
      <c r="D96" s="1">
        <v>12</v>
      </c>
      <c r="E96" s="1">
        <v>10</v>
      </c>
      <c r="F96" s="1">
        <v>1</v>
      </c>
      <c r="G96" s="1">
        <v>3</v>
      </c>
      <c r="H96" s="1">
        <v>1</v>
      </c>
      <c r="I96" s="1">
        <v>2</v>
      </c>
      <c r="J96" s="1">
        <v>0</v>
      </c>
      <c r="K96" s="1">
        <v>0</v>
      </c>
      <c r="L96" s="1">
        <v>1</v>
      </c>
      <c r="M96" s="1">
        <v>3</v>
      </c>
      <c r="N96" s="1">
        <v>1</v>
      </c>
      <c r="O96" s="1">
        <v>2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8">
        <v>0.54545454545454541</v>
      </c>
      <c r="V96" s="8">
        <v>0.5</v>
      </c>
      <c r="W96" s="8">
        <v>1.0454545454545454</v>
      </c>
      <c r="X96" s="25">
        <v>0.3</v>
      </c>
    </row>
    <row r="97" spans="1:24" x14ac:dyDescent="0.25">
      <c r="A97" s="34"/>
      <c r="B97" s="4" t="s">
        <v>109</v>
      </c>
      <c r="C97" s="1">
        <v>6</v>
      </c>
      <c r="D97" s="1">
        <v>20</v>
      </c>
      <c r="E97" s="1">
        <v>20</v>
      </c>
      <c r="F97" s="1">
        <v>4</v>
      </c>
      <c r="G97" s="1">
        <v>6</v>
      </c>
      <c r="H97" s="1">
        <v>6</v>
      </c>
      <c r="I97" s="1">
        <v>0</v>
      </c>
      <c r="J97" s="1">
        <v>0</v>
      </c>
      <c r="K97" s="1">
        <v>0</v>
      </c>
      <c r="L97" s="1">
        <v>5</v>
      </c>
      <c r="M97" s="1">
        <v>0</v>
      </c>
      <c r="N97" s="1">
        <v>1</v>
      </c>
      <c r="O97" s="1">
        <v>3</v>
      </c>
      <c r="P97" s="1">
        <v>1</v>
      </c>
      <c r="Q97" s="1">
        <v>1</v>
      </c>
      <c r="R97" s="1">
        <v>0</v>
      </c>
      <c r="S97" s="1">
        <v>0</v>
      </c>
      <c r="T97" s="1">
        <v>0</v>
      </c>
      <c r="U97" s="8">
        <v>0.31818181818181818</v>
      </c>
      <c r="V97" s="8">
        <v>0.3</v>
      </c>
      <c r="W97" s="8">
        <v>0.61818181818181817</v>
      </c>
      <c r="X97" s="25">
        <v>0.3</v>
      </c>
    </row>
    <row r="98" spans="1:24" x14ac:dyDescent="0.25">
      <c r="A98" s="34"/>
      <c r="B98" s="1" t="s">
        <v>110</v>
      </c>
      <c r="C98" s="1">
        <v>3</v>
      </c>
      <c r="D98" s="1">
        <v>14</v>
      </c>
      <c r="E98" s="1">
        <v>12</v>
      </c>
      <c r="F98" s="1">
        <v>6</v>
      </c>
      <c r="G98" s="1">
        <v>8</v>
      </c>
      <c r="H98" s="1">
        <v>5</v>
      </c>
      <c r="I98" s="1">
        <v>2</v>
      </c>
      <c r="J98" s="1">
        <v>0</v>
      </c>
      <c r="K98" s="1">
        <v>1</v>
      </c>
      <c r="L98" s="1">
        <v>4</v>
      </c>
      <c r="M98" s="1">
        <v>3</v>
      </c>
      <c r="N98" s="1">
        <v>0</v>
      </c>
      <c r="O98" s="1">
        <v>1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8">
        <v>0.91666666666666663</v>
      </c>
      <c r="V98" s="8">
        <v>1.0833333333333333</v>
      </c>
      <c r="W98" s="8">
        <v>2</v>
      </c>
      <c r="X98" s="25">
        <v>0.66666666666666663</v>
      </c>
    </row>
    <row r="99" spans="1:24" ht="15.75" thickBot="1" x14ac:dyDescent="0.3">
      <c r="A99" s="35"/>
      <c r="B99" s="93" t="s">
        <v>111</v>
      </c>
      <c r="C99" s="93">
        <f t="shared" ref="C99:T99" si="52">SUM(C95:C98)</f>
        <v>17</v>
      </c>
      <c r="D99" s="93">
        <f t="shared" si="52"/>
        <v>67</v>
      </c>
      <c r="E99" s="93">
        <f t="shared" si="52"/>
        <v>58</v>
      </c>
      <c r="F99" s="93">
        <f t="shared" si="52"/>
        <v>15</v>
      </c>
      <c r="G99" s="93">
        <f t="shared" si="52"/>
        <v>25</v>
      </c>
      <c r="H99" s="93">
        <f t="shared" si="52"/>
        <v>17</v>
      </c>
      <c r="I99" s="93">
        <f t="shared" si="52"/>
        <v>5</v>
      </c>
      <c r="J99" s="93">
        <f t="shared" si="52"/>
        <v>0</v>
      </c>
      <c r="K99" s="93">
        <f t="shared" si="52"/>
        <v>3</v>
      </c>
      <c r="L99" s="93">
        <f t="shared" si="52"/>
        <v>21</v>
      </c>
      <c r="M99" s="93">
        <f t="shared" si="52"/>
        <v>11</v>
      </c>
      <c r="N99" s="93">
        <f t="shared" si="52"/>
        <v>2</v>
      </c>
      <c r="O99" s="93">
        <f t="shared" si="52"/>
        <v>8</v>
      </c>
      <c r="P99" s="93">
        <f t="shared" si="52"/>
        <v>1</v>
      </c>
      <c r="Q99" s="93">
        <f t="shared" si="52"/>
        <v>1</v>
      </c>
      <c r="R99" s="93">
        <f t="shared" si="52"/>
        <v>0</v>
      </c>
      <c r="S99" s="93">
        <f t="shared" si="52"/>
        <v>0</v>
      </c>
      <c r="T99" s="93">
        <f t="shared" si="52"/>
        <v>0</v>
      </c>
      <c r="U99" s="26">
        <f t="shared" ref="U99" si="53">(G99+M99+P99)/(E99+P99+N99)</f>
        <v>0.60655737704918034</v>
      </c>
      <c r="V99" s="26">
        <f t="shared" ref="V99" si="54">(H99+I99*2+J99*3+K99*4)/(E99)</f>
        <v>0.67241379310344829</v>
      </c>
      <c r="W99" s="26">
        <f t="shared" ref="W99" si="55">V99+U99</f>
        <v>1.2789711701526287</v>
      </c>
      <c r="X99" s="27">
        <f t="shared" ref="X99" si="56">G99/E99</f>
        <v>0.43103448275862066</v>
      </c>
    </row>
    <row r="100" spans="1:24" ht="15.75" thickBot="1" x14ac:dyDescent="0.3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3"/>
      <c r="V100" s="13"/>
      <c r="W100" s="13"/>
      <c r="X100" s="13"/>
    </row>
    <row r="101" spans="1:24" x14ac:dyDescent="0.25">
      <c r="A101" s="50"/>
      <c r="B101" s="51"/>
      <c r="C101" s="52" t="s">
        <v>40</v>
      </c>
      <c r="D101" s="52" t="s">
        <v>41</v>
      </c>
      <c r="E101" s="52" t="s">
        <v>42</v>
      </c>
      <c r="F101" s="52" t="s">
        <v>43</v>
      </c>
      <c r="G101" s="52" t="s">
        <v>44</v>
      </c>
      <c r="H101" s="52" t="s">
        <v>45</v>
      </c>
      <c r="I101" s="52" t="s">
        <v>46</v>
      </c>
      <c r="J101" s="52" t="s">
        <v>47</v>
      </c>
      <c r="K101" s="52" t="s">
        <v>48</v>
      </c>
      <c r="L101" s="52" t="s">
        <v>49</v>
      </c>
      <c r="M101" s="52" t="s">
        <v>50</v>
      </c>
      <c r="N101" s="52" t="s">
        <v>51</v>
      </c>
      <c r="O101" s="52" t="s">
        <v>68</v>
      </c>
      <c r="P101" s="52" t="s">
        <v>52</v>
      </c>
      <c r="Q101" s="52" t="s">
        <v>53</v>
      </c>
      <c r="R101" s="52" t="s">
        <v>54</v>
      </c>
      <c r="S101" s="52" t="s">
        <v>55</v>
      </c>
      <c r="T101" s="52" t="s">
        <v>56</v>
      </c>
      <c r="U101" s="53" t="s">
        <v>57</v>
      </c>
      <c r="V101" s="53" t="s">
        <v>58</v>
      </c>
      <c r="W101" s="53" t="s">
        <v>59</v>
      </c>
      <c r="X101" s="54" t="s">
        <v>60</v>
      </c>
    </row>
    <row r="102" spans="1:24" x14ac:dyDescent="0.25">
      <c r="A102" s="55" t="s">
        <v>88</v>
      </c>
      <c r="B102" s="56" t="s">
        <v>107</v>
      </c>
      <c r="C102" s="57">
        <v>4</v>
      </c>
      <c r="D102" s="57">
        <v>11</v>
      </c>
      <c r="E102" s="57">
        <v>10</v>
      </c>
      <c r="F102" s="57">
        <v>1</v>
      </c>
      <c r="G102" s="57">
        <v>3</v>
      </c>
      <c r="H102" s="57">
        <v>3</v>
      </c>
      <c r="I102" s="57">
        <v>0</v>
      </c>
      <c r="J102" s="57">
        <v>0</v>
      </c>
      <c r="K102" s="57">
        <v>0</v>
      </c>
      <c r="L102" s="57">
        <v>3</v>
      </c>
      <c r="M102" s="57">
        <v>1</v>
      </c>
      <c r="N102" s="57">
        <v>0</v>
      </c>
      <c r="O102" s="57">
        <v>1</v>
      </c>
      <c r="P102" s="57">
        <v>0</v>
      </c>
      <c r="Q102" s="57">
        <v>0</v>
      </c>
      <c r="R102" s="57">
        <v>0</v>
      </c>
      <c r="S102" s="57">
        <v>0</v>
      </c>
      <c r="T102" s="57">
        <v>0</v>
      </c>
      <c r="U102" s="58">
        <v>0.4</v>
      </c>
      <c r="V102" s="58">
        <v>0.3</v>
      </c>
      <c r="W102" s="58">
        <v>0.7</v>
      </c>
      <c r="X102" s="59">
        <v>0.3</v>
      </c>
    </row>
    <row r="103" spans="1:24" x14ac:dyDescent="0.25">
      <c r="A103" s="55"/>
      <c r="B103" s="60" t="s">
        <v>108</v>
      </c>
      <c r="C103" s="57">
        <v>4</v>
      </c>
      <c r="D103" s="57">
        <v>11</v>
      </c>
      <c r="E103" s="57">
        <v>7</v>
      </c>
      <c r="F103" s="57">
        <v>1</v>
      </c>
      <c r="G103" s="57">
        <v>1</v>
      </c>
      <c r="H103" s="57">
        <v>1</v>
      </c>
      <c r="I103" s="57">
        <v>0</v>
      </c>
      <c r="J103" s="57">
        <v>0</v>
      </c>
      <c r="K103" s="57">
        <v>0</v>
      </c>
      <c r="L103" s="57">
        <v>0</v>
      </c>
      <c r="M103" s="57">
        <v>4</v>
      </c>
      <c r="N103" s="57">
        <v>0</v>
      </c>
      <c r="O103" s="57">
        <v>2</v>
      </c>
      <c r="P103" s="57">
        <v>0</v>
      </c>
      <c r="Q103" s="57">
        <v>0</v>
      </c>
      <c r="R103" s="57">
        <v>0</v>
      </c>
      <c r="S103" s="57">
        <v>0</v>
      </c>
      <c r="T103" s="57">
        <v>0</v>
      </c>
      <c r="U103" s="58">
        <v>0.7142857142857143</v>
      </c>
      <c r="V103" s="58">
        <v>0.14285714285714285</v>
      </c>
      <c r="W103" s="58">
        <v>0.85714285714285721</v>
      </c>
      <c r="X103" s="59">
        <v>0.14285714285714285</v>
      </c>
    </row>
    <row r="104" spans="1:24" x14ac:dyDescent="0.25">
      <c r="A104" s="55"/>
      <c r="B104" s="60" t="s">
        <v>109</v>
      </c>
      <c r="C104" s="57">
        <v>4</v>
      </c>
      <c r="D104" s="57">
        <v>16</v>
      </c>
      <c r="E104" s="57">
        <v>14</v>
      </c>
      <c r="F104" s="57">
        <v>5</v>
      </c>
      <c r="G104" s="57">
        <v>4</v>
      </c>
      <c r="H104" s="57">
        <v>2</v>
      </c>
      <c r="I104" s="57">
        <v>1</v>
      </c>
      <c r="J104" s="57">
        <v>0</v>
      </c>
      <c r="K104" s="57">
        <v>1</v>
      </c>
      <c r="L104" s="57">
        <v>4</v>
      </c>
      <c r="M104" s="57">
        <v>1</v>
      </c>
      <c r="N104" s="57">
        <v>0</v>
      </c>
      <c r="O104" s="57">
        <v>3</v>
      </c>
      <c r="P104" s="57">
        <v>1</v>
      </c>
      <c r="Q104" s="57">
        <v>0</v>
      </c>
      <c r="R104" s="57">
        <v>0</v>
      </c>
      <c r="S104" s="57">
        <v>2</v>
      </c>
      <c r="T104" s="57">
        <v>0</v>
      </c>
      <c r="U104" s="58">
        <v>0.4</v>
      </c>
      <c r="V104" s="58">
        <v>0.5714285714285714</v>
      </c>
      <c r="W104" s="58">
        <v>0.97142857142857142</v>
      </c>
      <c r="X104" s="59">
        <v>0.2857142857142857</v>
      </c>
    </row>
    <row r="105" spans="1:24" x14ac:dyDescent="0.25">
      <c r="A105" s="55"/>
      <c r="B105" s="57" t="s">
        <v>110</v>
      </c>
      <c r="C105" s="57">
        <v>1</v>
      </c>
      <c r="D105" s="57">
        <v>1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7">
        <v>1</v>
      </c>
      <c r="P105" s="57">
        <v>0</v>
      </c>
      <c r="Q105" s="57">
        <v>0</v>
      </c>
      <c r="R105" s="57">
        <v>0</v>
      </c>
      <c r="S105" s="57">
        <v>0</v>
      </c>
      <c r="T105" s="57">
        <v>0</v>
      </c>
      <c r="U105" s="58">
        <v>0</v>
      </c>
      <c r="V105" s="58">
        <v>0</v>
      </c>
      <c r="W105" s="58">
        <v>0</v>
      </c>
      <c r="X105" s="59">
        <v>0</v>
      </c>
    </row>
    <row r="106" spans="1:24" ht="15.75" thickBot="1" x14ac:dyDescent="0.3">
      <c r="A106" s="61"/>
      <c r="B106" s="89" t="s">
        <v>111</v>
      </c>
      <c r="C106" s="89">
        <f>SUM(C102:C105)</f>
        <v>13</v>
      </c>
      <c r="D106" s="89">
        <f t="shared" ref="D106:T106" si="57">SUM(D102:D105)</f>
        <v>39</v>
      </c>
      <c r="E106" s="89">
        <f t="shared" si="57"/>
        <v>31</v>
      </c>
      <c r="F106" s="89">
        <f t="shared" si="57"/>
        <v>7</v>
      </c>
      <c r="G106" s="89">
        <f t="shared" si="57"/>
        <v>8</v>
      </c>
      <c r="H106" s="89">
        <f t="shared" si="57"/>
        <v>6</v>
      </c>
      <c r="I106" s="89">
        <f t="shared" si="57"/>
        <v>1</v>
      </c>
      <c r="J106" s="89">
        <f t="shared" si="57"/>
        <v>0</v>
      </c>
      <c r="K106" s="89">
        <f t="shared" si="57"/>
        <v>1</v>
      </c>
      <c r="L106" s="89">
        <f t="shared" si="57"/>
        <v>7</v>
      </c>
      <c r="M106" s="89">
        <f t="shared" si="57"/>
        <v>6</v>
      </c>
      <c r="N106" s="89">
        <f t="shared" si="57"/>
        <v>0</v>
      </c>
      <c r="O106" s="89">
        <f t="shared" si="57"/>
        <v>7</v>
      </c>
      <c r="P106" s="89">
        <f t="shared" si="57"/>
        <v>1</v>
      </c>
      <c r="Q106" s="89">
        <f t="shared" si="57"/>
        <v>0</v>
      </c>
      <c r="R106" s="89">
        <f t="shared" si="57"/>
        <v>0</v>
      </c>
      <c r="S106" s="89">
        <f t="shared" si="57"/>
        <v>2</v>
      </c>
      <c r="T106" s="89">
        <f t="shared" si="57"/>
        <v>0</v>
      </c>
      <c r="U106" s="91">
        <f t="shared" ref="U106" si="58">(G106+M106+P106)/(E106+P106+N106)</f>
        <v>0.46875</v>
      </c>
      <c r="V106" s="91">
        <f t="shared" ref="V106" si="59">(H106+I106*2+J106*3+K106*4)/(E106)</f>
        <v>0.38709677419354838</v>
      </c>
      <c r="W106" s="91">
        <f t="shared" ref="W106" si="60">V106+U106</f>
        <v>0.85584677419354838</v>
      </c>
      <c r="X106" s="92">
        <f t="shared" ref="X106" si="61">G106/E106</f>
        <v>0.25806451612903225</v>
      </c>
    </row>
    <row r="107" spans="1:24" ht="15.75" thickBot="1" x14ac:dyDescent="0.3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26"/>
      <c r="V107" s="26"/>
      <c r="W107" s="26"/>
      <c r="X107" s="27"/>
    </row>
    <row r="108" spans="1:24" x14ac:dyDescent="0.25">
      <c r="A108" s="33"/>
      <c r="B108" s="31"/>
      <c r="C108" s="24" t="s">
        <v>40</v>
      </c>
      <c r="D108" s="24" t="s">
        <v>41</v>
      </c>
      <c r="E108" s="24" t="s">
        <v>42</v>
      </c>
      <c r="F108" s="24" t="s">
        <v>43</v>
      </c>
      <c r="G108" s="24" t="s">
        <v>44</v>
      </c>
      <c r="H108" s="24" t="s">
        <v>45</v>
      </c>
      <c r="I108" s="24" t="s">
        <v>46</v>
      </c>
      <c r="J108" s="24" t="s">
        <v>47</v>
      </c>
      <c r="K108" s="24" t="s">
        <v>48</v>
      </c>
      <c r="L108" s="24" t="s">
        <v>49</v>
      </c>
      <c r="M108" s="24" t="s">
        <v>50</v>
      </c>
      <c r="N108" s="24" t="s">
        <v>51</v>
      </c>
      <c r="O108" s="24" t="s">
        <v>68</v>
      </c>
      <c r="P108" s="24" t="s">
        <v>52</v>
      </c>
      <c r="Q108" s="24" t="s">
        <v>53</v>
      </c>
      <c r="R108" s="24" t="s">
        <v>54</v>
      </c>
      <c r="S108" s="24" t="s">
        <v>55</v>
      </c>
      <c r="T108" s="24" t="s">
        <v>56</v>
      </c>
      <c r="U108" s="37" t="s">
        <v>57</v>
      </c>
      <c r="V108" s="37" t="s">
        <v>58</v>
      </c>
      <c r="W108" s="37" t="s">
        <v>59</v>
      </c>
      <c r="X108" s="38" t="s">
        <v>60</v>
      </c>
    </row>
    <row r="109" spans="1:24" x14ac:dyDescent="0.25">
      <c r="A109" s="34" t="s">
        <v>89</v>
      </c>
      <c r="B109" s="32" t="s">
        <v>107</v>
      </c>
      <c r="C109" s="1">
        <v>1</v>
      </c>
      <c r="D109" s="1">
        <v>1</v>
      </c>
      <c r="E109" s="1">
        <v>0</v>
      </c>
      <c r="F109" s="1">
        <v>1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1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7">
        <v>0</v>
      </c>
      <c r="V109" s="17">
        <v>0</v>
      </c>
      <c r="W109" s="17">
        <v>0</v>
      </c>
      <c r="X109" s="29">
        <v>0</v>
      </c>
    </row>
    <row r="110" spans="1:24" x14ac:dyDescent="0.25">
      <c r="A110" s="34"/>
      <c r="B110" s="4" t="s">
        <v>108</v>
      </c>
      <c r="C110" s="1">
        <v>2</v>
      </c>
      <c r="D110" s="1">
        <v>7</v>
      </c>
      <c r="E110" s="1">
        <v>5</v>
      </c>
      <c r="F110" s="1">
        <v>3</v>
      </c>
      <c r="G110" s="1">
        <v>2</v>
      </c>
      <c r="H110" s="1">
        <v>2</v>
      </c>
      <c r="I110" s="1">
        <v>0</v>
      </c>
      <c r="J110" s="1">
        <v>0</v>
      </c>
      <c r="K110" s="1">
        <v>0</v>
      </c>
      <c r="L110" s="1">
        <v>1</v>
      </c>
      <c r="M110" s="1">
        <v>2</v>
      </c>
      <c r="N110" s="1">
        <v>0</v>
      </c>
      <c r="O110" s="1">
        <v>1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7">
        <v>0.8</v>
      </c>
      <c r="V110" s="17">
        <v>0.4</v>
      </c>
      <c r="W110" s="17">
        <v>1.2000000000000002</v>
      </c>
      <c r="X110" s="29">
        <v>0.4</v>
      </c>
    </row>
    <row r="111" spans="1:24" x14ac:dyDescent="0.25">
      <c r="A111" s="34"/>
      <c r="B111" s="4" t="s">
        <v>109</v>
      </c>
      <c r="C111" s="1">
        <v>3</v>
      </c>
      <c r="D111" s="1">
        <v>6</v>
      </c>
      <c r="E111" s="1">
        <v>6</v>
      </c>
      <c r="F111" s="1">
        <v>0</v>
      </c>
      <c r="G111" s="1">
        <v>1</v>
      </c>
      <c r="H111" s="1">
        <v>1</v>
      </c>
      <c r="I111" s="1">
        <v>0</v>
      </c>
      <c r="J111" s="1">
        <v>0</v>
      </c>
      <c r="K111" s="1">
        <v>0</v>
      </c>
      <c r="L111" s="1">
        <v>1</v>
      </c>
      <c r="M111" s="1">
        <v>0</v>
      </c>
      <c r="N111" s="1">
        <v>0</v>
      </c>
      <c r="O111" s="1">
        <v>3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7">
        <v>0.16666666666666666</v>
      </c>
      <c r="V111" s="17">
        <v>0.16666666666666666</v>
      </c>
      <c r="W111" s="17">
        <v>0.33333333333333331</v>
      </c>
      <c r="X111" s="29">
        <v>0.16666666666666666</v>
      </c>
    </row>
    <row r="112" spans="1:24" x14ac:dyDescent="0.25">
      <c r="A112" s="34"/>
      <c r="B112" s="1" t="s">
        <v>110</v>
      </c>
      <c r="C112" s="1">
        <v>2</v>
      </c>
      <c r="D112" s="1">
        <v>9</v>
      </c>
      <c r="E112" s="1">
        <v>8</v>
      </c>
      <c r="F112" s="1">
        <v>3</v>
      </c>
      <c r="G112" s="1">
        <v>2</v>
      </c>
      <c r="H112" s="1">
        <v>0</v>
      </c>
      <c r="I112" s="1">
        <v>2</v>
      </c>
      <c r="J112" s="1">
        <v>0</v>
      </c>
      <c r="K112" s="1">
        <v>0</v>
      </c>
      <c r="L112" s="1">
        <v>3</v>
      </c>
      <c r="M112" s="1">
        <v>1</v>
      </c>
      <c r="N112" s="1">
        <v>0</v>
      </c>
      <c r="O112" s="1">
        <v>1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7">
        <v>0.375</v>
      </c>
      <c r="V112" s="17">
        <v>0.5</v>
      </c>
      <c r="W112" s="17">
        <v>0.875</v>
      </c>
      <c r="X112" s="29">
        <v>0.25</v>
      </c>
    </row>
    <row r="113" spans="1:24" ht="15.75" thickBot="1" x14ac:dyDescent="0.3">
      <c r="A113" s="35"/>
      <c r="B113" s="93" t="s">
        <v>111</v>
      </c>
      <c r="C113" s="93">
        <f>SUM(C109:C112)</f>
        <v>8</v>
      </c>
      <c r="D113" s="93">
        <f t="shared" ref="D113:T113" si="62">SUM(D109:D112)</f>
        <v>23</v>
      </c>
      <c r="E113" s="93">
        <f t="shared" si="62"/>
        <v>19</v>
      </c>
      <c r="F113" s="93">
        <f t="shared" si="62"/>
        <v>7</v>
      </c>
      <c r="G113" s="93">
        <f t="shared" si="62"/>
        <v>5</v>
      </c>
      <c r="H113" s="93">
        <f t="shared" si="62"/>
        <v>3</v>
      </c>
      <c r="I113" s="93">
        <f t="shared" si="62"/>
        <v>2</v>
      </c>
      <c r="J113" s="93">
        <f t="shared" si="62"/>
        <v>0</v>
      </c>
      <c r="K113" s="93">
        <f t="shared" si="62"/>
        <v>0</v>
      </c>
      <c r="L113" s="93">
        <f t="shared" si="62"/>
        <v>5</v>
      </c>
      <c r="M113" s="93">
        <f t="shared" si="62"/>
        <v>4</v>
      </c>
      <c r="N113" s="93">
        <f t="shared" si="62"/>
        <v>0</v>
      </c>
      <c r="O113" s="93">
        <f t="shared" si="62"/>
        <v>5</v>
      </c>
      <c r="P113" s="93">
        <f t="shared" si="62"/>
        <v>0</v>
      </c>
      <c r="Q113" s="93">
        <f t="shared" si="62"/>
        <v>0</v>
      </c>
      <c r="R113" s="93">
        <f t="shared" si="62"/>
        <v>0</v>
      </c>
      <c r="S113" s="93">
        <f t="shared" si="62"/>
        <v>0</v>
      </c>
      <c r="T113" s="93">
        <f t="shared" si="62"/>
        <v>0</v>
      </c>
      <c r="U113" s="26">
        <f t="shared" ref="U113" si="63">(G113+M113+P113)/(E113+P113+N113)</f>
        <v>0.47368421052631576</v>
      </c>
      <c r="V113" s="26">
        <f t="shared" ref="V113" si="64">(H113+I113*2+J113*3+K113*4)/(E113)</f>
        <v>0.36842105263157893</v>
      </c>
      <c r="W113" s="26">
        <f t="shared" ref="W113" si="65">V113+U113</f>
        <v>0.84210526315789469</v>
      </c>
      <c r="X113" s="27">
        <f t="shared" ref="X113" si="66">G113/E113</f>
        <v>0.26315789473684209</v>
      </c>
    </row>
    <row r="114" spans="1:24" ht="15.75" thickBot="1" x14ac:dyDescent="0.3">
      <c r="A114" s="15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3"/>
      <c r="V114" s="13"/>
      <c r="W114" s="13"/>
      <c r="X114" s="13"/>
    </row>
    <row r="115" spans="1:24" x14ac:dyDescent="0.25">
      <c r="A115" s="50"/>
      <c r="B115" s="63"/>
      <c r="C115" s="52" t="s">
        <v>40</v>
      </c>
      <c r="D115" s="52" t="s">
        <v>41</v>
      </c>
      <c r="E115" s="52" t="s">
        <v>42</v>
      </c>
      <c r="F115" s="52" t="s">
        <v>43</v>
      </c>
      <c r="G115" s="52" t="s">
        <v>44</v>
      </c>
      <c r="H115" s="52" t="s">
        <v>45</v>
      </c>
      <c r="I115" s="52" t="s">
        <v>46</v>
      </c>
      <c r="J115" s="52" t="s">
        <v>47</v>
      </c>
      <c r="K115" s="52" t="s">
        <v>48</v>
      </c>
      <c r="L115" s="52" t="s">
        <v>49</v>
      </c>
      <c r="M115" s="52" t="s">
        <v>50</v>
      </c>
      <c r="N115" s="52" t="s">
        <v>51</v>
      </c>
      <c r="O115" s="52" t="s">
        <v>68</v>
      </c>
      <c r="P115" s="52" t="s">
        <v>52</v>
      </c>
      <c r="Q115" s="52" t="s">
        <v>53</v>
      </c>
      <c r="R115" s="52" t="s">
        <v>54</v>
      </c>
      <c r="S115" s="52" t="s">
        <v>55</v>
      </c>
      <c r="T115" s="52" t="s">
        <v>56</v>
      </c>
      <c r="U115" s="53" t="s">
        <v>57</v>
      </c>
      <c r="V115" s="53" t="s">
        <v>58</v>
      </c>
      <c r="W115" s="53" t="s">
        <v>59</v>
      </c>
      <c r="X115" s="54" t="s">
        <v>60</v>
      </c>
    </row>
    <row r="116" spans="1:24" x14ac:dyDescent="0.25">
      <c r="A116" s="55" t="s">
        <v>90</v>
      </c>
      <c r="B116" s="56" t="s">
        <v>107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5"/>
      <c r="V116" s="65"/>
      <c r="W116" s="65"/>
      <c r="X116" s="66"/>
    </row>
    <row r="117" spans="1:24" x14ac:dyDescent="0.25">
      <c r="A117" s="55"/>
      <c r="B117" s="60" t="s">
        <v>108</v>
      </c>
      <c r="C117" s="57">
        <v>1</v>
      </c>
      <c r="D117" s="57">
        <v>1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1</v>
      </c>
      <c r="N117" s="57">
        <v>0</v>
      </c>
      <c r="O117" s="57">
        <v>0</v>
      </c>
      <c r="P117" s="57">
        <v>0</v>
      </c>
      <c r="Q117" s="57">
        <v>0</v>
      </c>
      <c r="R117" s="57">
        <v>0</v>
      </c>
      <c r="S117" s="57">
        <v>0</v>
      </c>
      <c r="T117" s="57">
        <v>0</v>
      </c>
      <c r="U117" s="58">
        <v>0</v>
      </c>
      <c r="V117" s="58">
        <v>0</v>
      </c>
      <c r="W117" s="58">
        <v>0</v>
      </c>
      <c r="X117" s="59">
        <v>0</v>
      </c>
    </row>
    <row r="118" spans="1:24" x14ac:dyDescent="0.25">
      <c r="A118" s="55"/>
      <c r="B118" s="60" t="s">
        <v>109</v>
      </c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8"/>
      <c r="V118" s="58"/>
      <c r="W118" s="58"/>
      <c r="X118" s="59"/>
    </row>
    <row r="119" spans="1:24" x14ac:dyDescent="0.25">
      <c r="A119" s="55"/>
      <c r="B119" s="57" t="s">
        <v>110</v>
      </c>
      <c r="C119" s="70">
        <v>1</v>
      </c>
      <c r="D119" s="70">
        <v>1</v>
      </c>
      <c r="E119" s="70">
        <v>1</v>
      </c>
      <c r="F119" s="70">
        <v>0</v>
      </c>
      <c r="G119" s="70">
        <v>1</v>
      </c>
      <c r="H119" s="70">
        <v>1</v>
      </c>
      <c r="I119" s="70">
        <v>0</v>
      </c>
      <c r="J119" s="70">
        <v>0</v>
      </c>
      <c r="K119" s="70">
        <v>0</v>
      </c>
      <c r="L119" s="70">
        <v>0</v>
      </c>
      <c r="M119" s="70">
        <v>0</v>
      </c>
      <c r="N119" s="70">
        <v>0</v>
      </c>
      <c r="O119" s="70">
        <v>0</v>
      </c>
      <c r="P119" s="70">
        <v>0</v>
      </c>
      <c r="Q119" s="70">
        <v>0</v>
      </c>
      <c r="R119" s="70">
        <v>0</v>
      </c>
      <c r="S119" s="70">
        <v>0</v>
      </c>
      <c r="T119" s="70">
        <v>0</v>
      </c>
      <c r="U119" s="68">
        <v>1</v>
      </c>
      <c r="V119" s="68">
        <v>1</v>
      </c>
      <c r="W119" s="68">
        <v>2</v>
      </c>
      <c r="X119" s="69">
        <v>1</v>
      </c>
    </row>
    <row r="120" spans="1:24" ht="15.75" thickBot="1" x14ac:dyDescent="0.3">
      <c r="A120" s="61"/>
      <c r="B120" s="89" t="s">
        <v>111</v>
      </c>
      <c r="C120" s="89">
        <f>SUM(C116:C119)</f>
        <v>2</v>
      </c>
      <c r="D120" s="89">
        <f t="shared" ref="D120:T120" si="67">SUM(D116:D119)</f>
        <v>2</v>
      </c>
      <c r="E120" s="89">
        <f t="shared" si="67"/>
        <v>1</v>
      </c>
      <c r="F120" s="89">
        <f t="shared" si="67"/>
        <v>0</v>
      </c>
      <c r="G120" s="89">
        <f t="shared" si="67"/>
        <v>1</v>
      </c>
      <c r="H120" s="89">
        <f t="shared" si="67"/>
        <v>1</v>
      </c>
      <c r="I120" s="89">
        <f t="shared" si="67"/>
        <v>0</v>
      </c>
      <c r="J120" s="89">
        <f t="shared" si="67"/>
        <v>0</v>
      </c>
      <c r="K120" s="89">
        <f t="shared" si="67"/>
        <v>0</v>
      </c>
      <c r="L120" s="89">
        <f t="shared" si="67"/>
        <v>0</v>
      </c>
      <c r="M120" s="89">
        <f t="shared" si="67"/>
        <v>1</v>
      </c>
      <c r="N120" s="89">
        <f t="shared" si="67"/>
        <v>0</v>
      </c>
      <c r="O120" s="89">
        <f t="shared" si="67"/>
        <v>0</v>
      </c>
      <c r="P120" s="89">
        <f t="shared" si="67"/>
        <v>0</v>
      </c>
      <c r="Q120" s="89">
        <f t="shared" si="67"/>
        <v>0</v>
      </c>
      <c r="R120" s="89">
        <f t="shared" si="67"/>
        <v>0</v>
      </c>
      <c r="S120" s="89">
        <f t="shared" si="67"/>
        <v>0</v>
      </c>
      <c r="T120" s="89">
        <f t="shared" si="67"/>
        <v>0</v>
      </c>
      <c r="U120" s="91">
        <f t="shared" ref="U120" si="68">(G120+M120+P120)/(E120+P120+N120)</f>
        <v>2</v>
      </c>
      <c r="V120" s="91">
        <f t="shared" ref="V120" si="69">(H120+I120*2+J120*3+K120*4)/(E120)</f>
        <v>1</v>
      </c>
      <c r="W120" s="91">
        <f t="shared" ref="W120" si="70">V120+U120</f>
        <v>3</v>
      </c>
      <c r="X120" s="92">
        <f t="shared" ref="X120" si="71">G120/E120</f>
        <v>1</v>
      </c>
    </row>
    <row r="121" spans="1:24" ht="15.75" thickBot="1" x14ac:dyDescent="0.3">
      <c r="A121" s="15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3"/>
      <c r="V121" s="13"/>
      <c r="W121" s="13"/>
      <c r="X121" s="13"/>
    </row>
    <row r="122" spans="1:24" x14ac:dyDescent="0.25">
      <c r="A122" s="33"/>
      <c r="B122" s="36"/>
      <c r="C122" s="24" t="s">
        <v>40</v>
      </c>
      <c r="D122" s="24" t="s">
        <v>41</v>
      </c>
      <c r="E122" s="24" t="s">
        <v>42</v>
      </c>
      <c r="F122" s="24" t="s">
        <v>43</v>
      </c>
      <c r="G122" s="24" t="s">
        <v>44</v>
      </c>
      <c r="H122" s="24" t="s">
        <v>45</v>
      </c>
      <c r="I122" s="24" t="s">
        <v>46</v>
      </c>
      <c r="J122" s="24" t="s">
        <v>47</v>
      </c>
      <c r="K122" s="24" t="s">
        <v>48</v>
      </c>
      <c r="L122" s="24" t="s">
        <v>49</v>
      </c>
      <c r="M122" s="24" t="s">
        <v>50</v>
      </c>
      <c r="N122" s="24" t="s">
        <v>51</v>
      </c>
      <c r="O122" s="24" t="s">
        <v>68</v>
      </c>
      <c r="P122" s="24" t="s">
        <v>52</v>
      </c>
      <c r="Q122" s="24" t="s">
        <v>53</v>
      </c>
      <c r="R122" s="24" t="s">
        <v>54</v>
      </c>
      <c r="S122" s="24" t="s">
        <v>55</v>
      </c>
      <c r="T122" s="24" t="s">
        <v>56</v>
      </c>
      <c r="U122" s="37" t="s">
        <v>57</v>
      </c>
      <c r="V122" s="37" t="s">
        <v>58</v>
      </c>
      <c r="W122" s="37" t="s">
        <v>59</v>
      </c>
      <c r="X122" s="38" t="s">
        <v>60</v>
      </c>
    </row>
    <row r="123" spans="1:24" x14ac:dyDescent="0.25">
      <c r="A123" s="34" t="s">
        <v>96</v>
      </c>
      <c r="B123" s="32" t="s">
        <v>107</v>
      </c>
      <c r="C123" s="1">
        <v>1</v>
      </c>
      <c r="D123" s="1">
        <v>2</v>
      </c>
      <c r="E123" s="1">
        <v>2</v>
      </c>
      <c r="F123" s="1">
        <v>1</v>
      </c>
      <c r="G123" s="1">
        <v>1</v>
      </c>
      <c r="H123" s="1">
        <v>1</v>
      </c>
      <c r="I123" s="1">
        <v>0</v>
      </c>
      <c r="J123" s="1">
        <v>0</v>
      </c>
      <c r="K123" s="1">
        <v>0</v>
      </c>
      <c r="L123" s="1">
        <v>1</v>
      </c>
      <c r="M123" s="1">
        <v>0</v>
      </c>
      <c r="N123" s="1">
        <v>0</v>
      </c>
      <c r="O123" s="1">
        <v>1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8">
        <v>0.5</v>
      </c>
      <c r="V123" s="8">
        <v>0.5</v>
      </c>
      <c r="W123" s="8">
        <v>1</v>
      </c>
      <c r="X123" s="25">
        <v>0.5</v>
      </c>
    </row>
    <row r="124" spans="1:24" x14ac:dyDescent="0.25">
      <c r="A124" s="34"/>
      <c r="B124" s="4" t="s">
        <v>108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8"/>
      <c r="V124" s="8"/>
      <c r="W124" s="8"/>
      <c r="X124" s="25"/>
    </row>
    <row r="125" spans="1:24" x14ac:dyDescent="0.25">
      <c r="A125" s="34"/>
      <c r="B125" s="4" t="s">
        <v>109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8"/>
      <c r="V125" s="8"/>
      <c r="W125" s="8"/>
      <c r="X125" s="25"/>
    </row>
    <row r="126" spans="1:24" x14ac:dyDescent="0.25">
      <c r="A126" s="34"/>
      <c r="B126" s="1" t="s">
        <v>110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8"/>
      <c r="V126" s="8"/>
      <c r="W126" s="8"/>
      <c r="X126" s="25"/>
    </row>
    <row r="127" spans="1:24" ht="15.75" thickBot="1" x14ac:dyDescent="0.3">
      <c r="A127" s="35"/>
      <c r="B127" s="93" t="s">
        <v>111</v>
      </c>
      <c r="C127" s="93">
        <f>SUM(C123)</f>
        <v>1</v>
      </c>
      <c r="D127" s="93">
        <f t="shared" ref="D127:O127" si="72">SUM(D123)</f>
        <v>2</v>
      </c>
      <c r="E127" s="93">
        <f t="shared" si="72"/>
        <v>2</v>
      </c>
      <c r="F127" s="93">
        <f t="shared" si="72"/>
        <v>1</v>
      </c>
      <c r="G127" s="93">
        <f t="shared" si="72"/>
        <v>1</v>
      </c>
      <c r="H127" s="93">
        <f t="shared" si="72"/>
        <v>1</v>
      </c>
      <c r="I127" s="93">
        <v>0</v>
      </c>
      <c r="J127" s="93">
        <v>0</v>
      </c>
      <c r="K127" s="93">
        <v>0</v>
      </c>
      <c r="L127" s="93">
        <f t="shared" si="72"/>
        <v>1</v>
      </c>
      <c r="M127" s="93">
        <v>0</v>
      </c>
      <c r="N127" s="93">
        <v>0</v>
      </c>
      <c r="O127" s="93">
        <f t="shared" si="72"/>
        <v>1</v>
      </c>
      <c r="P127" s="93">
        <v>0</v>
      </c>
      <c r="Q127" s="93">
        <v>0</v>
      </c>
      <c r="R127" s="93">
        <v>0</v>
      </c>
      <c r="S127" s="93">
        <v>0</v>
      </c>
      <c r="T127" s="93">
        <v>0</v>
      </c>
      <c r="U127" s="26">
        <f t="shared" ref="U127" si="73">(G127+M127+P127)/(E127+P127+N127)</f>
        <v>0.5</v>
      </c>
      <c r="V127" s="26">
        <f t="shared" ref="V127" si="74">(H127+I127*2+J127*3+K127*4)/(E127)</f>
        <v>0.5</v>
      </c>
      <c r="W127" s="26">
        <f t="shared" ref="W127" si="75">V127+U127</f>
        <v>1</v>
      </c>
      <c r="X127" s="27">
        <f t="shared" ref="X127" si="76">G127/E127</f>
        <v>0.5</v>
      </c>
    </row>
    <row r="128" spans="1:24" ht="15.75" thickBot="1" x14ac:dyDescent="0.3">
      <c r="A128" s="15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3"/>
      <c r="V128" s="13"/>
      <c r="W128" s="13"/>
      <c r="X128" s="13"/>
    </row>
    <row r="129" spans="1:24" x14ac:dyDescent="0.25">
      <c r="A129" s="50"/>
      <c r="B129" s="51"/>
      <c r="C129" s="52" t="s">
        <v>40</v>
      </c>
      <c r="D129" s="52" t="s">
        <v>41</v>
      </c>
      <c r="E129" s="52" t="s">
        <v>42</v>
      </c>
      <c r="F129" s="52" t="s">
        <v>43</v>
      </c>
      <c r="G129" s="52" t="s">
        <v>44</v>
      </c>
      <c r="H129" s="52" t="s">
        <v>45</v>
      </c>
      <c r="I129" s="52" t="s">
        <v>46</v>
      </c>
      <c r="J129" s="52" t="s">
        <v>47</v>
      </c>
      <c r="K129" s="52" t="s">
        <v>48</v>
      </c>
      <c r="L129" s="52" t="s">
        <v>49</v>
      </c>
      <c r="M129" s="52" t="s">
        <v>50</v>
      </c>
      <c r="N129" s="52" t="s">
        <v>51</v>
      </c>
      <c r="O129" s="52" t="s">
        <v>68</v>
      </c>
      <c r="P129" s="52" t="s">
        <v>52</v>
      </c>
      <c r="Q129" s="52" t="s">
        <v>53</v>
      </c>
      <c r="R129" s="52" t="s">
        <v>54</v>
      </c>
      <c r="S129" s="52" t="s">
        <v>55</v>
      </c>
      <c r="T129" s="52" t="s">
        <v>56</v>
      </c>
      <c r="U129" s="53" t="s">
        <v>57</v>
      </c>
      <c r="V129" s="53" t="s">
        <v>58</v>
      </c>
      <c r="W129" s="53" t="s">
        <v>59</v>
      </c>
      <c r="X129" s="54" t="s">
        <v>60</v>
      </c>
    </row>
    <row r="130" spans="1:24" x14ac:dyDescent="0.25">
      <c r="A130" s="55" t="s">
        <v>92</v>
      </c>
      <c r="B130" s="56" t="s">
        <v>107</v>
      </c>
      <c r="C130" s="57">
        <v>6</v>
      </c>
      <c r="D130" s="57">
        <v>19</v>
      </c>
      <c r="E130" s="57">
        <v>15</v>
      </c>
      <c r="F130" s="57">
        <v>2</v>
      </c>
      <c r="G130" s="57">
        <v>1</v>
      </c>
      <c r="H130" s="57">
        <v>1</v>
      </c>
      <c r="I130" s="57">
        <v>0</v>
      </c>
      <c r="J130" s="57">
        <v>0</v>
      </c>
      <c r="K130" s="57">
        <v>0</v>
      </c>
      <c r="L130" s="57">
        <v>0</v>
      </c>
      <c r="M130" s="57">
        <v>3</v>
      </c>
      <c r="N130" s="57">
        <v>0</v>
      </c>
      <c r="O130" s="57">
        <v>4</v>
      </c>
      <c r="P130" s="57">
        <v>1</v>
      </c>
      <c r="Q130" s="57">
        <v>0</v>
      </c>
      <c r="R130" s="57">
        <v>0</v>
      </c>
      <c r="S130" s="57">
        <v>1</v>
      </c>
      <c r="T130" s="57">
        <v>0</v>
      </c>
      <c r="U130" s="58">
        <v>0.3125</v>
      </c>
      <c r="V130" s="58">
        <v>6.6666666666666666E-2</v>
      </c>
      <c r="W130" s="58">
        <v>0.37916666666666665</v>
      </c>
      <c r="X130" s="59">
        <v>6.6666666666666666E-2</v>
      </c>
    </row>
    <row r="131" spans="1:24" x14ac:dyDescent="0.25">
      <c r="A131" s="55"/>
      <c r="B131" s="60" t="s">
        <v>108</v>
      </c>
      <c r="C131" s="57">
        <v>3</v>
      </c>
      <c r="D131" s="57">
        <v>13</v>
      </c>
      <c r="E131" s="57">
        <v>11</v>
      </c>
      <c r="F131" s="57">
        <v>3</v>
      </c>
      <c r="G131" s="57">
        <v>3</v>
      </c>
      <c r="H131" s="57">
        <v>3</v>
      </c>
      <c r="I131" s="57">
        <v>0</v>
      </c>
      <c r="J131" s="57">
        <v>0</v>
      </c>
      <c r="K131" s="57">
        <v>0</v>
      </c>
      <c r="L131" s="57">
        <v>3</v>
      </c>
      <c r="M131" s="57">
        <v>2</v>
      </c>
      <c r="N131" s="57">
        <v>0</v>
      </c>
      <c r="O131" s="57">
        <v>4</v>
      </c>
      <c r="P131" s="57">
        <v>0</v>
      </c>
      <c r="Q131" s="57">
        <v>0</v>
      </c>
      <c r="R131" s="57">
        <v>0</v>
      </c>
      <c r="S131" s="57">
        <v>1</v>
      </c>
      <c r="T131" s="57">
        <v>0</v>
      </c>
      <c r="U131" s="58">
        <v>0.45454545454545453</v>
      </c>
      <c r="V131" s="58">
        <v>0.27272727272727271</v>
      </c>
      <c r="W131" s="58">
        <v>0.72727272727272729</v>
      </c>
      <c r="X131" s="59">
        <v>0.27272727272727271</v>
      </c>
    </row>
    <row r="132" spans="1:24" x14ac:dyDescent="0.25">
      <c r="A132" s="55"/>
      <c r="B132" s="60" t="s">
        <v>109</v>
      </c>
      <c r="C132" s="57">
        <v>6</v>
      </c>
      <c r="D132" s="57">
        <v>25</v>
      </c>
      <c r="E132" s="57">
        <v>24</v>
      </c>
      <c r="F132" s="57">
        <v>4</v>
      </c>
      <c r="G132" s="57">
        <v>5</v>
      </c>
      <c r="H132" s="57">
        <v>5</v>
      </c>
      <c r="I132" s="57">
        <v>0</v>
      </c>
      <c r="J132" s="57">
        <v>0</v>
      </c>
      <c r="K132" s="57">
        <v>0</v>
      </c>
      <c r="L132" s="57">
        <v>0</v>
      </c>
      <c r="M132" s="57">
        <v>1</v>
      </c>
      <c r="N132" s="57">
        <v>0</v>
      </c>
      <c r="O132" s="57">
        <v>4</v>
      </c>
      <c r="P132" s="57">
        <v>3</v>
      </c>
      <c r="Q132" s="57">
        <v>0</v>
      </c>
      <c r="R132" s="57">
        <v>0</v>
      </c>
      <c r="S132" s="57">
        <v>2</v>
      </c>
      <c r="T132" s="57">
        <v>0</v>
      </c>
      <c r="U132" s="58">
        <v>0.33333333333333331</v>
      </c>
      <c r="V132" s="58">
        <v>0.20833333333333334</v>
      </c>
      <c r="W132" s="58">
        <v>0.54166666666666663</v>
      </c>
      <c r="X132" s="59">
        <v>0.20833333333333334</v>
      </c>
    </row>
    <row r="133" spans="1:24" x14ac:dyDescent="0.25">
      <c r="A133" s="55"/>
      <c r="B133" s="57" t="s">
        <v>110</v>
      </c>
      <c r="C133" s="57">
        <v>2</v>
      </c>
      <c r="D133" s="57">
        <v>8</v>
      </c>
      <c r="E133" s="57">
        <v>7</v>
      </c>
      <c r="F133" s="57">
        <v>4</v>
      </c>
      <c r="G133" s="57">
        <v>2</v>
      </c>
      <c r="H133" s="57">
        <v>2</v>
      </c>
      <c r="I133" s="57">
        <v>0</v>
      </c>
      <c r="J133" s="57">
        <v>0</v>
      </c>
      <c r="K133" s="57">
        <v>0</v>
      </c>
      <c r="L133" s="57">
        <v>2</v>
      </c>
      <c r="M133" s="57">
        <v>3</v>
      </c>
      <c r="N133" s="57">
        <v>0</v>
      </c>
      <c r="O133" s="57">
        <v>1</v>
      </c>
      <c r="P133" s="57">
        <v>0</v>
      </c>
      <c r="Q133" s="57">
        <v>0</v>
      </c>
      <c r="R133" s="57">
        <v>0</v>
      </c>
      <c r="S133" s="57">
        <v>0</v>
      </c>
      <c r="T133" s="57">
        <v>0</v>
      </c>
      <c r="U133" s="58">
        <v>0.7142857142857143</v>
      </c>
      <c r="V133" s="58">
        <v>0.2857142857142857</v>
      </c>
      <c r="W133" s="58">
        <v>1</v>
      </c>
      <c r="X133" s="59">
        <v>0.2857142857142857</v>
      </c>
    </row>
    <row r="134" spans="1:24" ht="15.75" thickBot="1" x14ac:dyDescent="0.3">
      <c r="A134" s="61"/>
      <c r="B134" s="89" t="s">
        <v>111</v>
      </c>
      <c r="C134" s="89">
        <f t="shared" ref="C134:T134" si="77">SUM(C130:C133)</f>
        <v>17</v>
      </c>
      <c r="D134" s="89">
        <f t="shared" si="77"/>
        <v>65</v>
      </c>
      <c r="E134" s="89">
        <f t="shared" si="77"/>
        <v>57</v>
      </c>
      <c r="F134" s="89">
        <f t="shared" si="77"/>
        <v>13</v>
      </c>
      <c r="G134" s="89">
        <f t="shared" si="77"/>
        <v>11</v>
      </c>
      <c r="H134" s="89">
        <f t="shared" si="77"/>
        <v>11</v>
      </c>
      <c r="I134" s="89">
        <f t="shared" si="77"/>
        <v>0</v>
      </c>
      <c r="J134" s="89">
        <f t="shared" si="77"/>
        <v>0</v>
      </c>
      <c r="K134" s="89">
        <f t="shared" si="77"/>
        <v>0</v>
      </c>
      <c r="L134" s="89">
        <f t="shared" si="77"/>
        <v>5</v>
      </c>
      <c r="M134" s="89">
        <f t="shared" si="77"/>
        <v>9</v>
      </c>
      <c r="N134" s="89">
        <f t="shared" si="77"/>
        <v>0</v>
      </c>
      <c r="O134" s="89">
        <f t="shared" si="77"/>
        <v>13</v>
      </c>
      <c r="P134" s="89">
        <f t="shared" si="77"/>
        <v>4</v>
      </c>
      <c r="Q134" s="89">
        <f t="shared" si="77"/>
        <v>0</v>
      </c>
      <c r="R134" s="89">
        <f t="shared" si="77"/>
        <v>0</v>
      </c>
      <c r="S134" s="89">
        <f t="shared" si="77"/>
        <v>4</v>
      </c>
      <c r="T134" s="89">
        <f t="shared" si="77"/>
        <v>0</v>
      </c>
      <c r="U134" s="91">
        <f t="shared" ref="U134" si="78">(G134+M134+P134)/(E134+P134+N134)</f>
        <v>0.39344262295081966</v>
      </c>
      <c r="V134" s="91">
        <f t="shared" ref="V134" si="79">(H134+I134*2+J134*3+K134*4)/(E134)</f>
        <v>0.19298245614035087</v>
      </c>
      <c r="W134" s="91">
        <f t="shared" ref="W134" si="80">V134+U134</f>
        <v>0.58642507909117048</v>
      </c>
      <c r="X134" s="92">
        <f t="shared" ref="X134" si="81">G134/E134</f>
        <v>0.19298245614035087</v>
      </c>
    </row>
    <row r="135" spans="1:24" ht="15.75" thickBot="1" x14ac:dyDescent="0.3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3"/>
      <c r="V135" s="13"/>
      <c r="W135" s="13"/>
      <c r="X135" s="13"/>
    </row>
    <row r="136" spans="1:24" x14ac:dyDescent="0.25">
      <c r="A136" s="33"/>
      <c r="B136" s="31"/>
      <c r="C136" s="24" t="s">
        <v>40</v>
      </c>
      <c r="D136" s="24" t="s">
        <v>41</v>
      </c>
      <c r="E136" s="24" t="s">
        <v>42</v>
      </c>
      <c r="F136" s="24" t="s">
        <v>43</v>
      </c>
      <c r="G136" s="24" t="s">
        <v>44</v>
      </c>
      <c r="H136" s="24" t="s">
        <v>45</v>
      </c>
      <c r="I136" s="24" t="s">
        <v>46</v>
      </c>
      <c r="J136" s="24" t="s">
        <v>47</v>
      </c>
      <c r="K136" s="24" t="s">
        <v>48</v>
      </c>
      <c r="L136" s="24" t="s">
        <v>49</v>
      </c>
      <c r="M136" s="24" t="s">
        <v>50</v>
      </c>
      <c r="N136" s="24" t="s">
        <v>51</v>
      </c>
      <c r="O136" s="24" t="s">
        <v>68</v>
      </c>
      <c r="P136" s="24" t="s">
        <v>52</v>
      </c>
      <c r="Q136" s="24" t="s">
        <v>53</v>
      </c>
      <c r="R136" s="24" t="s">
        <v>54</v>
      </c>
      <c r="S136" s="24" t="s">
        <v>55</v>
      </c>
      <c r="T136" s="24" t="s">
        <v>56</v>
      </c>
      <c r="U136" s="37" t="s">
        <v>57</v>
      </c>
      <c r="V136" s="37" t="s">
        <v>58</v>
      </c>
      <c r="W136" s="37" t="s">
        <v>59</v>
      </c>
      <c r="X136" s="38" t="s">
        <v>60</v>
      </c>
    </row>
    <row r="137" spans="1:24" x14ac:dyDescent="0.25">
      <c r="A137" s="34" t="s">
        <v>93</v>
      </c>
      <c r="B137" s="32" t="s">
        <v>107</v>
      </c>
      <c r="C137" s="1">
        <v>4</v>
      </c>
      <c r="D137" s="1">
        <v>8</v>
      </c>
      <c r="E137" s="1">
        <v>6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3</v>
      </c>
      <c r="N137" s="1">
        <v>0</v>
      </c>
      <c r="O137" s="1">
        <v>2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8">
        <v>0.5</v>
      </c>
      <c r="V137" s="8">
        <v>0</v>
      </c>
      <c r="W137" s="8">
        <v>0.5</v>
      </c>
      <c r="X137" s="25">
        <v>0</v>
      </c>
    </row>
    <row r="138" spans="1:24" x14ac:dyDescent="0.25">
      <c r="A138" s="34"/>
      <c r="B138" s="4" t="s">
        <v>108</v>
      </c>
      <c r="C138" s="1">
        <v>1</v>
      </c>
      <c r="D138" s="1">
        <v>2</v>
      </c>
      <c r="E138" s="1">
        <v>2</v>
      </c>
      <c r="F138" s="1">
        <v>0</v>
      </c>
      <c r="G138" s="1">
        <v>0</v>
      </c>
      <c r="H138" s="1">
        <v>1</v>
      </c>
      <c r="I138" s="1">
        <v>1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8">
        <v>0</v>
      </c>
      <c r="V138" s="8">
        <v>1.5</v>
      </c>
      <c r="W138" s="8">
        <v>1.5</v>
      </c>
      <c r="X138" s="25">
        <v>0</v>
      </c>
    </row>
    <row r="139" spans="1:24" x14ac:dyDescent="0.25">
      <c r="A139" s="34"/>
      <c r="B139" s="4" t="s">
        <v>109</v>
      </c>
      <c r="C139" s="1">
        <v>2</v>
      </c>
      <c r="D139" s="1">
        <v>6</v>
      </c>
      <c r="E139" s="1">
        <v>5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1</v>
      </c>
      <c r="M139" s="1">
        <v>1</v>
      </c>
      <c r="N139" s="1">
        <v>1</v>
      </c>
      <c r="O139" s="1">
        <v>1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8">
        <v>0.16666666666666666</v>
      </c>
      <c r="V139" s="8">
        <v>0</v>
      </c>
      <c r="W139" s="8">
        <v>0.16666666666666666</v>
      </c>
      <c r="X139" s="25">
        <v>0</v>
      </c>
    </row>
    <row r="140" spans="1:24" x14ac:dyDescent="0.25">
      <c r="A140" s="34"/>
      <c r="B140" s="1" t="s">
        <v>110</v>
      </c>
      <c r="C140" s="1">
        <v>3</v>
      </c>
      <c r="D140" s="1">
        <v>13</v>
      </c>
      <c r="E140" s="1">
        <v>13</v>
      </c>
      <c r="F140" s="1">
        <v>3</v>
      </c>
      <c r="G140" s="1">
        <v>5</v>
      </c>
      <c r="H140" s="1">
        <v>3</v>
      </c>
      <c r="I140" s="1">
        <v>2</v>
      </c>
      <c r="J140" s="1">
        <v>0</v>
      </c>
      <c r="K140" s="1">
        <v>0</v>
      </c>
      <c r="L140" s="1">
        <v>4</v>
      </c>
      <c r="M140" s="1">
        <v>0</v>
      </c>
      <c r="N140" s="1">
        <v>0</v>
      </c>
      <c r="O140" s="1">
        <v>5</v>
      </c>
      <c r="P140" s="1">
        <v>1</v>
      </c>
      <c r="Q140" s="1">
        <v>0</v>
      </c>
      <c r="R140" s="1">
        <v>0</v>
      </c>
      <c r="S140" s="1">
        <v>0</v>
      </c>
      <c r="T140" s="1">
        <v>0</v>
      </c>
      <c r="U140" s="8">
        <v>0.42857142857142855</v>
      </c>
      <c r="V140" s="8">
        <v>0.53846153846153844</v>
      </c>
      <c r="W140" s="8">
        <v>0.96703296703296693</v>
      </c>
      <c r="X140" s="25">
        <v>0.38461538461538464</v>
      </c>
    </row>
    <row r="141" spans="1:24" ht="15.75" thickBot="1" x14ac:dyDescent="0.3">
      <c r="A141" s="35"/>
      <c r="B141" s="93" t="s">
        <v>111</v>
      </c>
      <c r="C141" s="93">
        <f>SUM(C137:C140)</f>
        <v>10</v>
      </c>
      <c r="D141" s="93">
        <f t="shared" ref="D141:T141" si="82">SUM(D137:D140)</f>
        <v>29</v>
      </c>
      <c r="E141" s="93">
        <f t="shared" si="82"/>
        <v>26</v>
      </c>
      <c r="F141" s="93">
        <f t="shared" si="82"/>
        <v>3</v>
      </c>
      <c r="G141" s="93">
        <f t="shared" si="82"/>
        <v>5</v>
      </c>
      <c r="H141" s="93">
        <f t="shared" si="82"/>
        <v>4</v>
      </c>
      <c r="I141" s="93">
        <f t="shared" si="82"/>
        <v>3</v>
      </c>
      <c r="J141" s="93">
        <f t="shared" si="82"/>
        <v>0</v>
      </c>
      <c r="K141" s="93">
        <f t="shared" si="82"/>
        <v>0</v>
      </c>
      <c r="L141" s="93">
        <f t="shared" si="82"/>
        <v>5</v>
      </c>
      <c r="M141" s="93">
        <f t="shared" si="82"/>
        <v>4</v>
      </c>
      <c r="N141" s="93">
        <f t="shared" si="82"/>
        <v>1</v>
      </c>
      <c r="O141" s="93">
        <f t="shared" si="82"/>
        <v>8</v>
      </c>
      <c r="P141" s="93">
        <f t="shared" si="82"/>
        <v>1</v>
      </c>
      <c r="Q141" s="93">
        <f t="shared" si="82"/>
        <v>0</v>
      </c>
      <c r="R141" s="93">
        <f t="shared" si="82"/>
        <v>0</v>
      </c>
      <c r="S141" s="93">
        <f t="shared" si="82"/>
        <v>0</v>
      </c>
      <c r="T141" s="93">
        <f t="shared" si="82"/>
        <v>0</v>
      </c>
      <c r="U141" s="26">
        <f t="shared" ref="U141" si="83">(G141+M141+P141)/(E141+P141+N141)</f>
        <v>0.35714285714285715</v>
      </c>
      <c r="V141" s="26">
        <f t="shared" ref="V141" si="84">(H141+I141*2+J141*3+K141*4)/(E141)</f>
        <v>0.38461538461538464</v>
      </c>
      <c r="W141" s="26">
        <f t="shared" ref="W141" si="85">V141+U141</f>
        <v>0.74175824175824179</v>
      </c>
      <c r="X141" s="27">
        <f t="shared" ref="X141" si="86">G141/E141</f>
        <v>0.19230769230769232</v>
      </c>
    </row>
    <row r="142" spans="1:24" ht="15.75" thickBot="1" x14ac:dyDescent="0.3">
      <c r="A142" s="15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3"/>
      <c r="V142" s="13"/>
      <c r="W142" s="13"/>
      <c r="X142" s="13"/>
    </row>
    <row r="143" spans="1:24" x14ac:dyDescent="0.25">
      <c r="A143" s="50"/>
      <c r="B143" s="67"/>
      <c r="C143" s="52" t="s">
        <v>40</v>
      </c>
      <c r="D143" s="52" t="s">
        <v>41</v>
      </c>
      <c r="E143" s="52" t="s">
        <v>42</v>
      </c>
      <c r="F143" s="52" t="s">
        <v>43</v>
      </c>
      <c r="G143" s="52" t="s">
        <v>44</v>
      </c>
      <c r="H143" s="52" t="s">
        <v>45</v>
      </c>
      <c r="I143" s="52" t="s">
        <v>46</v>
      </c>
      <c r="J143" s="52" t="s">
        <v>47</v>
      </c>
      <c r="K143" s="52" t="s">
        <v>48</v>
      </c>
      <c r="L143" s="52" t="s">
        <v>49</v>
      </c>
      <c r="M143" s="52" t="s">
        <v>50</v>
      </c>
      <c r="N143" s="52" t="s">
        <v>51</v>
      </c>
      <c r="O143" s="52" t="s">
        <v>68</v>
      </c>
      <c r="P143" s="52" t="s">
        <v>52</v>
      </c>
      <c r="Q143" s="52" t="s">
        <v>53</v>
      </c>
      <c r="R143" s="52" t="s">
        <v>54</v>
      </c>
      <c r="S143" s="52" t="s">
        <v>55</v>
      </c>
      <c r="T143" s="52" t="s">
        <v>56</v>
      </c>
      <c r="U143" s="53" t="s">
        <v>57</v>
      </c>
      <c r="V143" s="53" t="s">
        <v>58</v>
      </c>
      <c r="W143" s="53" t="s">
        <v>59</v>
      </c>
      <c r="X143" s="54" t="s">
        <v>60</v>
      </c>
    </row>
    <row r="144" spans="1:24" x14ac:dyDescent="0.25">
      <c r="A144" s="55" t="s">
        <v>94</v>
      </c>
      <c r="B144" s="56" t="s">
        <v>107</v>
      </c>
      <c r="C144" s="57">
        <v>7</v>
      </c>
      <c r="D144" s="57">
        <v>30</v>
      </c>
      <c r="E144" s="57">
        <v>26</v>
      </c>
      <c r="F144" s="57">
        <v>8</v>
      </c>
      <c r="G144" s="57">
        <v>8</v>
      </c>
      <c r="H144" s="57">
        <v>4</v>
      </c>
      <c r="I144" s="57">
        <v>4</v>
      </c>
      <c r="J144" s="57">
        <v>0</v>
      </c>
      <c r="K144" s="57">
        <v>0</v>
      </c>
      <c r="L144" s="57">
        <v>9</v>
      </c>
      <c r="M144" s="57">
        <v>4</v>
      </c>
      <c r="N144" s="57">
        <v>0</v>
      </c>
      <c r="O144" s="57">
        <v>5</v>
      </c>
      <c r="P144" s="57">
        <v>0</v>
      </c>
      <c r="Q144" s="57">
        <v>0</v>
      </c>
      <c r="R144" s="57">
        <v>0</v>
      </c>
      <c r="S144" s="57">
        <v>0</v>
      </c>
      <c r="T144" s="57">
        <v>0</v>
      </c>
      <c r="U144" s="58">
        <v>0.46153846153846156</v>
      </c>
      <c r="V144" s="58">
        <v>0.46153846153846156</v>
      </c>
      <c r="W144" s="58">
        <v>0.92307692307692313</v>
      </c>
      <c r="X144" s="59">
        <v>0.30769230769230771</v>
      </c>
    </row>
    <row r="145" spans="1:24" x14ac:dyDescent="0.25">
      <c r="A145" s="55"/>
      <c r="B145" s="60" t="s">
        <v>108</v>
      </c>
      <c r="C145" s="57">
        <v>4</v>
      </c>
      <c r="D145" s="57">
        <v>15</v>
      </c>
      <c r="E145" s="57">
        <v>12</v>
      </c>
      <c r="F145" s="57">
        <v>3</v>
      </c>
      <c r="G145" s="57">
        <v>1</v>
      </c>
      <c r="H145" s="57">
        <v>1</v>
      </c>
      <c r="I145" s="57">
        <v>0</v>
      </c>
      <c r="J145" s="57">
        <v>0</v>
      </c>
      <c r="K145" s="57">
        <v>0</v>
      </c>
      <c r="L145" s="57">
        <v>2</v>
      </c>
      <c r="M145" s="57">
        <v>3</v>
      </c>
      <c r="N145" s="57">
        <v>0</v>
      </c>
      <c r="O145" s="57">
        <v>4</v>
      </c>
      <c r="P145" s="57">
        <v>0</v>
      </c>
      <c r="Q145" s="57">
        <v>0</v>
      </c>
      <c r="R145" s="57">
        <v>0</v>
      </c>
      <c r="S145" s="57">
        <v>1</v>
      </c>
      <c r="T145" s="57">
        <v>0</v>
      </c>
      <c r="U145" s="58">
        <v>0.33333333333333331</v>
      </c>
      <c r="V145" s="58">
        <v>8.3333333333333329E-2</v>
      </c>
      <c r="W145" s="58">
        <v>0.41666666666666663</v>
      </c>
      <c r="X145" s="59">
        <v>8.3333333333333329E-2</v>
      </c>
    </row>
    <row r="146" spans="1:24" x14ac:dyDescent="0.25">
      <c r="A146" s="55"/>
      <c r="B146" s="60" t="s">
        <v>109</v>
      </c>
      <c r="C146" s="57">
        <v>6</v>
      </c>
      <c r="D146" s="57">
        <v>27</v>
      </c>
      <c r="E146" s="57">
        <v>26</v>
      </c>
      <c r="F146" s="57">
        <v>10</v>
      </c>
      <c r="G146" s="57">
        <v>11</v>
      </c>
      <c r="H146" s="57">
        <v>5</v>
      </c>
      <c r="I146" s="57">
        <v>5</v>
      </c>
      <c r="J146" s="57">
        <v>0</v>
      </c>
      <c r="K146" s="57">
        <v>1</v>
      </c>
      <c r="L146" s="57">
        <v>7</v>
      </c>
      <c r="M146" s="57">
        <v>1</v>
      </c>
      <c r="N146" s="57">
        <v>0</v>
      </c>
      <c r="O146" s="57">
        <v>2</v>
      </c>
      <c r="P146" s="57">
        <v>1</v>
      </c>
      <c r="Q146" s="57">
        <v>0</v>
      </c>
      <c r="R146" s="57">
        <v>0</v>
      </c>
      <c r="S146" s="57">
        <v>1</v>
      </c>
      <c r="T146" s="57">
        <v>0</v>
      </c>
      <c r="U146" s="58">
        <v>0.48148148148148145</v>
      </c>
      <c r="V146" s="58">
        <v>0.73076923076923073</v>
      </c>
      <c r="W146" s="58">
        <v>1.2122507122507122</v>
      </c>
      <c r="X146" s="59">
        <v>0.42307692307692307</v>
      </c>
    </row>
    <row r="147" spans="1:24" x14ac:dyDescent="0.25">
      <c r="A147" s="55"/>
      <c r="B147" s="57" t="s">
        <v>110</v>
      </c>
      <c r="C147" s="57">
        <v>4</v>
      </c>
      <c r="D147" s="57">
        <v>5</v>
      </c>
      <c r="E147" s="57">
        <v>5</v>
      </c>
      <c r="F147" s="57">
        <v>0</v>
      </c>
      <c r="G147" s="57">
        <v>0</v>
      </c>
      <c r="H147" s="57">
        <v>0</v>
      </c>
      <c r="I147" s="57">
        <v>0</v>
      </c>
      <c r="J147" s="57">
        <v>0</v>
      </c>
      <c r="K147" s="57">
        <v>0</v>
      </c>
      <c r="L147" s="57">
        <v>1</v>
      </c>
      <c r="M147" s="57">
        <v>0</v>
      </c>
      <c r="N147" s="57">
        <v>0</v>
      </c>
      <c r="O147" s="57">
        <v>2</v>
      </c>
      <c r="P147" s="57">
        <v>0</v>
      </c>
      <c r="Q147" s="57">
        <v>0</v>
      </c>
      <c r="R147" s="57">
        <v>0</v>
      </c>
      <c r="S147" s="57">
        <v>0</v>
      </c>
      <c r="T147" s="57">
        <v>0</v>
      </c>
      <c r="U147" s="58">
        <v>0</v>
      </c>
      <c r="V147" s="58">
        <v>0</v>
      </c>
      <c r="W147" s="58">
        <v>0</v>
      </c>
      <c r="X147" s="59">
        <v>0</v>
      </c>
    </row>
    <row r="148" spans="1:24" ht="15.75" thickBot="1" x14ac:dyDescent="0.3">
      <c r="A148" s="61"/>
      <c r="B148" s="89" t="s">
        <v>111</v>
      </c>
      <c r="C148" s="89">
        <f t="shared" ref="C148:T148" si="87">SUM(C144:C147)</f>
        <v>21</v>
      </c>
      <c r="D148" s="89">
        <f t="shared" si="87"/>
        <v>77</v>
      </c>
      <c r="E148" s="89">
        <f t="shared" si="87"/>
        <v>69</v>
      </c>
      <c r="F148" s="89">
        <f t="shared" si="87"/>
        <v>21</v>
      </c>
      <c r="G148" s="89">
        <f t="shared" si="87"/>
        <v>20</v>
      </c>
      <c r="H148" s="89">
        <f t="shared" si="87"/>
        <v>10</v>
      </c>
      <c r="I148" s="89">
        <f t="shared" si="87"/>
        <v>9</v>
      </c>
      <c r="J148" s="89">
        <f t="shared" si="87"/>
        <v>0</v>
      </c>
      <c r="K148" s="89">
        <f t="shared" si="87"/>
        <v>1</v>
      </c>
      <c r="L148" s="89">
        <f t="shared" si="87"/>
        <v>19</v>
      </c>
      <c r="M148" s="89">
        <f t="shared" si="87"/>
        <v>8</v>
      </c>
      <c r="N148" s="89">
        <f t="shared" si="87"/>
        <v>0</v>
      </c>
      <c r="O148" s="89">
        <f t="shared" si="87"/>
        <v>13</v>
      </c>
      <c r="P148" s="89">
        <f t="shared" si="87"/>
        <v>1</v>
      </c>
      <c r="Q148" s="89">
        <f t="shared" si="87"/>
        <v>0</v>
      </c>
      <c r="R148" s="89">
        <f t="shared" si="87"/>
        <v>0</v>
      </c>
      <c r="S148" s="89">
        <f t="shared" si="87"/>
        <v>2</v>
      </c>
      <c r="T148" s="89">
        <f t="shared" si="87"/>
        <v>0</v>
      </c>
      <c r="U148" s="91">
        <f t="shared" ref="U148" si="88">(G148+M148+P148)/(E148+P148+N148)</f>
        <v>0.41428571428571431</v>
      </c>
      <c r="V148" s="91">
        <f t="shared" ref="V148" si="89">(H148+I148*2+J148*3+K148*4)/(E148)</f>
        <v>0.46376811594202899</v>
      </c>
      <c r="W148" s="91">
        <f t="shared" ref="W148" si="90">V148+U148</f>
        <v>0.8780538302277433</v>
      </c>
      <c r="X148" s="92">
        <f t="shared" ref="X148" si="91">G148/E148</f>
        <v>0.28985507246376813</v>
      </c>
    </row>
    <row r="149" spans="1:24" ht="15.75" thickBot="1" x14ac:dyDescent="0.3">
      <c r="A149" s="15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86"/>
      <c r="V149" s="86"/>
      <c r="W149" s="86"/>
      <c r="X149" s="87"/>
    </row>
    <row r="150" spans="1:24" x14ac:dyDescent="0.25">
      <c r="A150" s="33"/>
      <c r="B150" s="36"/>
      <c r="C150" s="24" t="s">
        <v>40</v>
      </c>
      <c r="D150" s="24" t="s">
        <v>41</v>
      </c>
      <c r="E150" s="24" t="s">
        <v>42</v>
      </c>
      <c r="F150" s="24" t="s">
        <v>43</v>
      </c>
      <c r="G150" s="24" t="s">
        <v>44</v>
      </c>
      <c r="H150" s="24" t="s">
        <v>45</v>
      </c>
      <c r="I150" s="24" t="s">
        <v>46</v>
      </c>
      <c r="J150" s="24" t="s">
        <v>47</v>
      </c>
      <c r="K150" s="24" t="s">
        <v>48</v>
      </c>
      <c r="L150" s="24" t="s">
        <v>49</v>
      </c>
      <c r="M150" s="24" t="s">
        <v>50</v>
      </c>
      <c r="N150" s="24" t="s">
        <v>51</v>
      </c>
      <c r="O150" s="24" t="s">
        <v>68</v>
      </c>
      <c r="P150" s="24" t="s">
        <v>52</v>
      </c>
      <c r="Q150" s="24" t="s">
        <v>53</v>
      </c>
      <c r="R150" s="24" t="s">
        <v>54</v>
      </c>
      <c r="S150" s="24" t="s">
        <v>55</v>
      </c>
      <c r="T150" s="24" t="s">
        <v>56</v>
      </c>
      <c r="U150" s="37" t="s">
        <v>57</v>
      </c>
      <c r="V150" s="37" t="s">
        <v>58</v>
      </c>
      <c r="W150" s="37" t="s">
        <v>59</v>
      </c>
      <c r="X150" s="38" t="s">
        <v>60</v>
      </c>
    </row>
    <row r="151" spans="1:24" x14ac:dyDescent="0.25">
      <c r="A151" s="34" t="s">
        <v>105</v>
      </c>
      <c r="B151" s="32" t="s">
        <v>107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7"/>
      <c r="V151" s="17"/>
      <c r="W151" s="17"/>
      <c r="X151" s="29"/>
    </row>
    <row r="152" spans="1:24" x14ac:dyDescent="0.25">
      <c r="A152" s="34"/>
      <c r="B152" s="4" t="s">
        <v>108</v>
      </c>
      <c r="C152" s="1">
        <v>2</v>
      </c>
      <c r="D152" s="1">
        <v>4</v>
      </c>
      <c r="E152" s="1">
        <v>4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2</v>
      </c>
      <c r="P152" s="1">
        <v>0</v>
      </c>
      <c r="Q152" s="1">
        <v>0</v>
      </c>
      <c r="R152" s="1">
        <v>0</v>
      </c>
      <c r="S152" s="1">
        <v>0</v>
      </c>
      <c r="T152" s="11">
        <v>0</v>
      </c>
      <c r="U152" s="17">
        <v>0</v>
      </c>
      <c r="V152" s="17">
        <v>0</v>
      </c>
      <c r="W152" s="17">
        <v>0</v>
      </c>
      <c r="X152" s="29">
        <v>0</v>
      </c>
    </row>
    <row r="153" spans="1:24" x14ac:dyDescent="0.25">
      <c r="A153" s="34"/>
      <c r="B153" s="4" t="s">
        <v>109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7"/>
      <c r="V153" s="17"/>
      <c r="W153" s="17"/>
      <c r="X153" s="29"/>
    </row>
    <row r="154" spans="1:24" x14ac:dyDescent="0.25">
      <c r="A154" s="34"/>
      <c r="B154" s="1" t="s">
        <v>110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7"/>
      <c r="V154" s="17"/>
      <c r="W154" s="17"/>
      <c r="X154" s="29"/>
    </row>
    <row r="155" spans="1:24" ht="15.75" thickBot="1" x14ac:dyDescent="0.3">
      <c r="A155" s="35"/>
      <c r="B155" s="93" t="s">
        <v>111</v>
      </c>
      <c r="C155" s="93">
        <f>SUM(C151:C154)</f>
        <v>2</v>
      </c>
      <c r="D155" s="93">
        <f t="shared" ref="D155:T155" si="92">SUM(D151:D154)</f>
        <v>4</v>
      </c>
      <c r="E155" s="93">
        <f t="shared" si="92"/>
        <v>4</v>
      </c>
      <c r="F155" s="93">
        <f t="shared" si="92"/>
        <v>0</v>
      </c>
      <c r="G155" s="93">
        <f t="shared" si="92"/>
        <v>0</v>
      </c>
      <c r="H155" s="93">
        <f t="shared" si="92"/>
        <v>0</v>
      </c>
      <c r="I155" s="93">
        <f t="shared" si="92"/>
        <v>0</v>
      </c>
      <c r="J155" s="93">
        <f t="shared" si="92"/>
        <v>0</v>
      </c>
      <c r="K155" s="93">
        <f t="shared" si="92"/>
        <v>0</v>
      </c>
      <c r="L155" s="93">
        <f t="shared" si="92"/>
        <v>0</v>
      </c>
      <c r="M155" s="93">
        <f t="shared" si="92"/>
        <v>0</v>
      </c>
      <c r="N155" s="93">
        <f t="shared" si="92"/>
        <v>0</v>
      </c>
      <c r="O155" s="93">
        <f t="shared" si="92"/>
        <v>2</v>
      </c>
      <c r="P155" s="93">
        <f t="shared" si="92"/>
        <v>0</v>
      </c>
      <c r="Q155" s="93">
        <f t="shared" si="92"/>
        <v>0</v>
      </c>
      <c r="R155" s="93">
        <f t="shared" si="92"/>
        <v>0</v>
      </c>
      <c r="S155" s="93">
        <f t="shared" si="92"/>
        <v>0</v>
      </c>
      <c r="T155" s="93">
        <f t="shared" si="92"/>
        <v>0</v>
      </c>
      <c r="U155" s="26">
        <f t="shared" ref="U155" si="93">(G155+M155+P155)/(E155+P155+N155)</f>
        <v>0</v>
      </c>
      <c r="V155" s="26">
        <f t="shared" ref="V155" si="94">(H155+I155*2+J155*3+K155*4)/(E155)</f>
        <v>0</v>
      </c>
      <c r="W155" s="26">
        <f t="shared" ref="W155" si="95">V155+U155</f>
        <v>0</v>
      </c>
      <c r="X155" s="27">
        <f t="shared" ref="X155" si="96">G155/E155</f>
        <v>0</v>
      </c>
    </row>
    <row r="156" spans="1:24" ht="15.75" thickBot="1" x14ac:dyDescent="0.3">
      <c r="A156" s="15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3"/>
      <c r="V156" s="13"/>
      <c r="W156" s="13"/>
      <c r="X156" s="13"/>
    </row>
    <row r="157" spans="1:24" x14ac:dyDescent="0.25">
      <c r="A157" s="50"/>
      <c r="B157" s="63"/>
      <c r="C157" s="52" t="s">
        <v>40</v>
      </c>
      <c r="D157" s="52" t="s">
        <v>41</v>
      </c>
      <c r="E157" s="52" t="s">
        <v>42</v>
      </c>
      <c r="F157" s="52" t="s">
        <v>43</v>
      </c>
      <c r="G157" s="52" t="s">
        <v>44</v>
      </c>
      <c r="H157" s="52" t="s">
        <v>45</v>
      </c>
      <c r="I157" s="52" t="s">
        <v>46</v>
      </c>
      <c r="J157" s="52" t="s">
        <v>47</v>
      </c>
      <c r="K157" s="52" t="s">
        <v>48</v>
      </c>
      <c r="L157" s="52" t="s">
        <v>49</v>
      </c>
      <c r="M157" s="52" t="s">
        <v>50</v>
      </c>
      <c r="N157" s="52" t="s">
        <v>51</v>
      </c>
      <c r="O157" s="52" t="s">
        <v>68</v>
      </c>
      <c r="P157" s="52" t="s">
        <v>52</v>
      </c>
      <c r="Q157" s="52" t="s">
        <v>53</v>
      </c>
      <c r="R157" s="52" t="s">
        <v>54</v>
      </c>
      <c r="S157" s="52" t="s">
        <v>55</v>
      </c>
      <c r="T157" s="52" t="s">
        <v>56</v>
      </c>
      <c r="U157" s="53" t="s">
        <v>57</v>
      </c>
      <c r="V157" s="53" t="s">
        <v>58</v>
      </c>
      <c r="W157" s="53" t="s">
        <v>59</v>
      </c>
      <c r="X157" s="54" t="s">
        <v>60</v>
      </c>
    </row>
    <row r="158" spans="1:24" x14ac:dyDescent="0.25">
      <c r="A158" s="55" t="s">
        <v>95</v>
      </c>
      <c r="B158" s="56" t="s">
        <v>107</v>
      </c>
      <c r="C158" s="57">
        <v>2</v>
      </c>
      <c r="D158" s="57">
        <v>6</v>
      </c>
      <c r="E158" s="57">
        <v>4</v>
      </c>
      <c r="F158" s="57">
        <v>0</v>
      </c>
      <c r="G158" s="57">
        <v>2</v>
      </c>
      <c r="H158" s="57">
        <v>2</v>
      </c>
      <c r="I158" s="57">
        <v>0</v>
      </c>
      <c r="J158" s="57">
        <v>0</v>
      </c>
      <c r="K158" s="57">
        <v>0</v>
      </c>
      <c r="L158" s="57">
        <v>1</v>
      </c>
      <c r="M158" s="57">
        <v>2</v>
      </c>
      <c r="N158" s="57">
        <v>0</v>
      </c>
      <c r="O158" s="57">
        <v>0</v>
      </c>
      <c r="P158" s="57">
        <v>1</v>
      </c>
      <c r="Q158" s="57">
        <v>0</v>
      </c>
      <c r="R158" s="57">
        <v>0</v>
      </c>
      <c r="S158" s="57">
        <v>0</v>
      </c>
      <c r="T158" s="57">
        <v>0</v>
      </c>
      <c r="U158" s="58">
        <v>1</v>
      </c>
      <c r="V158" s="58">
        <v>0.5</v>
      </c>
      <c r="W158" s="58">
        <v>1.5</v>
      </c>
      <c r="X158" s="59">
        <v>0.5</v>
      </c>
    </row>
    <row r="159" spans="1:24" x14ac:dyDescent="0.25">
      <c r="A159" s="55"/>
      <c r="B159" s="60" t="s">
        <v>108</v>
      </c>
      <c r="C159" s="57">
        <v>3</v>
      </c>
      <c r="D159" s="57">
        <v>12</v>
      </c>
      <c r="E159" s="57">
        <v>11</v>
      </c>
      <c r="F159" s="57">
        <v>2</v>
      </c>
      <c r="G159" s="57">
        <v>3</v>
      </c>
      <c r="H159" s="57">
        <v>2</v>
      </c>
      <c r="I159" s="57">
        <v>1</v>
      </c>
      <c r="J159" s="57">
        <v>0</v>
      </c>
      <c r="K159" s="57">
        <v>0</v>
      </c>
      <c r="L159" s="57">
        <v>0</v>
      </c>
      <c r="M159" s="57">
        <v>1</v>
      </c>
      <c r="N159" s="57">
        <v>0</v>
      </c>
      <c r="O159" s="57">
        <v>2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8">
        <v>0.36363636363636365</v>
      </c>
      <c r="V159" s="58">
        <v>0.36363636363636365</v>
      </c>
      <c r="W159" s="58">
        <v>0.72727272727272729</v>
      </c>
      <c r="X159" s="59">
        <v>0.27272727272727271</v>
      </c>
    </row>
    <row r="160" spans="1:24" x14ac:dyDescent="0.25">
      <c r="A160" s="55"/>
      <c r="B160" s="60" t="s">
        <v>109</v>
      </c>
      <c r="C160" s="57">
        <v>5</v>
      </c>
      <c r="D160" s="57">
        <v>17</v>
      </c>
      <c r="E160" s="57">
        <v>16</v>
      </c>
      <c r="F160" s="57">
        <v>4</v>
      </c>
      <c r="G160" s="57">
        <v>3</v>
      </c>
      <c r="H160" s="57">
        <v>1</v>
      </c>
      <c r="I160" s="57">
        <v>1</v>
      </c>
      <c r="J160" s="57">
        <v>0</v>
      </c>
      <c r="K160" s="57">
        <v>1</v>
      </c>
      <c r="L160" s="57">
        <v>5</v>
      </c>
      <c r="M160" s="57">
        <v>2</v>
      </c>
      <c r="N160" s="57">
        <v>1</v>
      </c>
      <c r="O160" s="57">
        <v>4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8">
        <v>0.29411764705882354</v>
      </c>
      <c r="V160" s="58">
        <v>0.4375</v>
      </c>
      <c r="W160" s="58">
        <v>0.73161764705882359</v>
      </c>
      <c r="X160" s="59">
        <v>0.1875</v>
      </c>
    </row>
    <row r="161" spans="1:24" x14ac:dyDescent="0.25">
      <c r="A161" s="55"/>
      <c r="B161" s="57" t="s">
        <v>110</v>
      </c>
      <c r="C161" s="57">
        <v>4</v>
      </c>
      <c r="D161" s="57">
        <v>17</v>
      </c>
      <c r="E161" s="57">
        <v>16</v>
      </c>
      <c r="F161" s="57">
        <v>6</v>
      </c>
      <c r="G161" s="57">
        <v>10</v>
      </c>
      <c r="H161" s="57">
        <v>5</v>
      </c>
      <c r="I161" s="57">
        <v>3</v>
      </c>
      <c r="J161" s="57">
        <v>0</v>
      </c>
      <c r="K161" s="57">
        <v>2</v>
      </c>
      <c r="L161" s="57">
        <v>6</v>
      </c>
      <c r="M161" s="57">
        <v>1</v>
      </c>
      <c r="N161" s="57">
        <v>0</v>
      </c>
      <c r="O161" s="57">
        <v>3</v>
      </c>
      <c r="P161" s="57">
        <v>0</v>
      </c>
      <c r="Q161" s="57">
        <v>0</v>
      </c>
      <c r="R161" s="57">
        <v>0</v>
      </c>
      <c r="S161" s="57">
        <v>0</v>
      </c>
      <c r="T161" s="57">
        <v>0</v>
      </c>
      <c r="U161" s="58">
        <v>0.6875</v>
      </c>
      <c r="V161" s="58">
        <v>1.1875</v>
      </c>
      <c r="W161" s="58">
        <v>1.875</v>
      </c>
      <c r="X161" s="59">
        <v>0.625</v>
      </c>
    </row>
    <row r="162" spans="1:24" ht="15.75" thickBot="1" x14ac:dyDescent="0.3">
      <c r="A162" s="61"/>
      <c r="B162" s="89" t="s">
        <v>111</v>
      </c>
      <c r="C162" s="89">
        <f>SUM(C158:C161)</f>
        <v>14</v>
      </c>
      <c r="D162" s="89">
        <f t="shared" ref="D162:T162" si="97">SUM(D158:D161)</f>
        <v>52</v>
      </c>
      <c r="E162" s="89">
        <f t="shared" si="97"/>
        <v>47</v>
      </c>
      <c r="F162" s="89">
        <f t="shared" si="97"/>
        <v>12</v>
      </c>
      <c r="G162" s="89">
        <f t="shared" si="97"/>
        <v>18</v>
      </c>
      <c r="H162" s="89">
        <f t="shared" si="97"/>
        <v>10</v>
      </c>
      <c r="I162" s="89">
        <f t="shared" si="97"/>
        <v>5</v>
      </c>
      <c r="J162" s="89">
        <f t="shared" si="97"/>
        <v>0</v>
      </c>
      <c r="K162" s="89">
        <f t="shared" si="97"/>
        <v>3</v>
      </c>
      <c r="L162" s="89">
        <f t="shared" si="97"/>
        <v>12</v>
      </c>
      <c r="M162" s="89">
        <f t="shared" si="97"/>
        <v>6</v>
      </c>
      <c r="N162" s="89">
        <f t="shared" si="97"/>
        <v>1</v>
      </c>
      <c r="O162" s="89">
        <f t="shared" si="97"/>
        <v>9</v>
      </c>
      <c r="P162" s="89">
        <f t="shared" si="97"/>
        <v>1</v>
      </c>
      <c r="Q162" s="89">
        <f t="shared" si="97"/>
        <v>0</v>
      </c>
      <c r="R162" s="89">
        <f t="shared" si="97"/>
        <v>0</v>
      </c>
      <c r="S162" s="89">
        <f t="shared" si="97"/>
        <v>0</v>
      </c>
      <c r="T162" s="89">
        <f t="shared" si="97"/>
        <v>0</v>
      </c>
      <c r="U162" s="91">
        <f t="shared" ref="U162" si="98">(G162+M162+P162)/(E162+P162+N162)</f>
        <v>0.51020408163265307</v>
      </c>
      <c r="V162" s="91">
        <f t="shared" ref="V162" si="99">(H162+I162*2+J162*3+K162*4)/(E162)</f>
        <v>0.68085106382978722</v>
      </c>
      <c r="W162" s="91">
        <f t="shared" ref="W162" si="100">V162+U162</f>
        <v>1.1910551454624403</v>
      </c>
      <c r="X162" s="92">
        <f t="shared" ref="X162" si="101">G162/E162</f>
        <v>0.38297872340425532</v>
      </c>
    </row>
    <row r="163" spans="1:24" ht="15.75" thickBot="1" x14ac:dyDescent="0.3">
      <c r="A163" s="1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3"/>
      <c r="V163" s="13"/>
      <c r="W163" s="13"/>
      <c r="X163" s="13"/>
    </row>
    <row r="164" spans="1:24" x14ac:dyDescent="0.25">
      <c r="A164" s="33"/>
      <c r="B164" s="31"/>
      <c r="C164" s="24" t="s">
        <v>40</v>
      </c>
      <c r="D164" s="24" t="s">
        <v>41</v>
      </c>
      <c r="E164" s="24" t="s">
        <v>42</v>
      </c>
      <c r="F164" s="24" t="s">
        <v>43</v>
      </c>
      <c r="G164" s="24" t="s">
        <v>44</v>
      </c>
      <c r="H164" s="24" t="s">
        <v>45</v>
      </c>
      <c r="I164" s="24" t="s">
        <v>46</v>
      </c>
      <c r="J164" s="24" t="s">
        <v>47</v>
      </c>
      <c r="K164" s="24" t="s">
        <v>48</v>
      </c>
      <c r="L164" s="24" t="s">
        <v>49</v>
      </c>
      <c r="M164" s="24" t="s">
        <v>50</v>
      </c>
      <c r="N164" s="24" t="s">
        <v>51</v>
      </c>
      <c r="O164" s="24" t="s">
        <v>68</v>
      </c>
      <c r="P164" s="24" t="s">
        <v>52</v>
      </c>
      <c r="Q164" s="24" t="s">
        <v>53</v>
      </c>
      <c r="R164" s="24" t="s">
        <v>54</v>
      </c>
      <c r="S164" s="24" t="s">
        <v>55</v>
      </c>
      <c r="T164" s="24" t="s">
        <v>56</v>
      </c>
      <c r="U164" s="37" t="s">
        <v>57</v>
      </c>
      <c r="V164" s="37" t="s">
        <v>58</v>
      </c>
      <c r="W164" s="37" t="s">
        <v>59</v>
      </c>
      <c r="X164" s="38" t="s">
        <v>60</v>
      </c>
    </row>
    <row r="165" spans="1:24" x14ac:dyDescent="0.25">
      <c r="A165" s="34" t="s">
        <v>284</v>
      </c>
      <c r="B165" s="32" t="s">
        <v>107</v>
      </c>
      <c r="C165" s="1">
        <v>3</v>
      </c>
      <c r="D165" s="1">
        <v>9</v>
      </c>
      <c r="E165" s="1">
        <v>4</v>
      </c>
      <c r="F165" s="1">
        <v>5</v>
      </c>
      <c r="G165" s="1">
        <v>3</v>
      </c>
      <c r="H165" s="1">
        <v>1</v>
      </c>
      <c r="I165" s="1">
        <v>2</v>
      </c>
      <c r="J165" s="1">
        <v>0</v>
      </c>
      <c r="K165" s="1">
        <v>0</v>
      </c>
      <c r="L165" s="1">
        <v>2</v>
      </c>
      <c r="M165" s="1">
        <v>5</v>
      </c>
      <c r="N165" s="1">
        <v>0</v>
      </c>
      <c r="O165" s="1">
        <v>0</v>
      </c>
      <c r="P165" s="1">
        <v>0</v>
      </c>
      <c r="Q165" s="1">
        <v>1</v>
      </c>
      <c r="R165" s="1">
        <v>0</v>
      </c>
      <c r="S165" s="1">
        <v>0</v>
      </c>
      <c r="T165" s="1">
        <v>0</v>
      </c>
      <c r="U165" s="8">
        <v>2</v>
      </c>
      <c r="V165" s="8">
        <v>1.25</v>
      </c>
      <c r="W165" s="8">
        <v>3.25</v>
      </c>
      <c r="X165" s="25">
        <v>0.75</v>
      </c>
    </row>
    <row r="166" spans="1:24" x14ac:dyDescent="0.25">
      <c r="A166" s="34"/>
      <c r="B166" s="4" t="s">
        <v>108</v>
      </c>
      <c r="C166" s="1">
        <v>3</v>
      </c>
      <c r="D166" s="1">
        <v>13</v>
      </c>
      <c r="E166" s="1">
        <v>11</v>
      </c>
      <c r="F166" s="1">
        <v>3</v>
      </c>
      <c r="G166" s="1">
        <v>4</v>
      </c>
      <c r="H166" s="1">
        <v>2</v>
      </c>
      <c r="I166" s="1">
        <v>2</v>
      </c>
      <c r="J166" s="1">
        <v>0</v>
      </c>
      <c r="K166" s="1">
        <v>0</v>
      </c>
      <c r="L166" s="1">
        <v>1</v>
      </c>
      <c r="M166" s="1">
        <v>2</v>
      </c>
      <c r="N166" s="1">
        <v>0</v>
      </c>
      <c r="O166" s="1">
        <v>1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8">
        <v>0.54545454545454541</v>
      </c>
      <c r="V166" s="8">
        <v>0.54545454545454541</v>
      </c>
      <c r="W166" s="8">
        <v>1.0909090909090908</v>
      </c>
      <c r="X166" s="25">
        <v>0.36363636363636365</v>
      </c>
    </row>
    <row r="167" spans="1:24" x14ac:dyDescent="0.25">
      <c r="A167" s="34"/>
      <c r="B167" s="4" t="s">
        <v>109</v>
      </c>
      <c r="C167" s="1">
        <v>3</v>
      </c>
      <c r="D167" s="1">
        <v>9</v>
      </c>
      <c r="E167" s="1">
        <v>9</v>
      </c>
      <c r="F167" s="1">
        <v>1</v>
      </c>
      <c r="G167" s="1">
        <v>5</v>
      </c>
      <c r="H167" s="1">
        <v>5</v>
      </c>
      <c r="I167" s="1">
        <v>0</v>
      </c>
      <c r="J167" s="1">
        <v>0</v>
      </c>
      <c r="K167" s="1">
        <v>0</v>
      </c>
      <c r="L167" s="1">
        <v>3</v>
      </c>
      <c r="M167" s="1">
        <v>0</v>
      </c>
      <c r="N167" s="1">
        <v>0</v>
      </c>
      <c r="O167" s="1">
        <v>1</v>
      </c>
      <c r="P167" s="1">
        <v>0</v>
      </c>
      <c r="Q167" s="1">
        <v>0</v>
      </c>
      <c r="R167" s="1">
        <v>0</v>
      </c>
      <c r="S167" s="1">
        <v>2</v>
      </c>
      <c r="T167" s="1">
        <v>0</v>
      </c>
      <c r="U167" s="8">
        <v>0.55555555555555558</v>
      </c>
      <c r="V167" s="8">
        <v>0.55555555555555558</v>
      </c>
      <c r="W167" s="8">
        <v>1.1111111111111112</v>
      </c>
      <c r="X167" s="25">
        <v>0.55555555555555558</v>
      </c>
    </row>
    <row r="168" spans="1:24" x14ac:dyDescent="0.25">
      <c r="A168" s="34"/>
      <c r="B168" s="1" t="s">
        <v>110</v>
      </c>
      <c r="C168" s="1">
        <v>3</v>
      </c>
      <c r="D168" s="1">
        <v>16</v>
      </c>
      <c r="E168" s="1">
        <v>12</v>
      </c>
      <c r="F168" s="1">
        <v>9</v>
      </c>
      <c r="G168" s="1">
        <v>9</v>
      </c>
      <c r="H168" s="1">
        <v>7</v>
      </c>
      <c r="I168" s="1">
        <v>1</v>
      </c>
      <c r="J168" s="1">
        <v>1</v>
      </c>
      <c r="K168" s="1">
        <v>0</v>
      </c>
      <c r="L168" s="1">
        <v>4</v>
      </c>
      <c r="M168" s="1">
        <v>4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1</v>
      </c>
      <c r="T168" s="1">
        <v>0</v>
      </c>
      <c r="U168" s="8">
        <v>1.0833333333333333</v>
      </c>
      <c r="V168" s="8">
        <v>1</v>
      </c>
      <c r="W168" s="8">
        <v>2.083333333333333</v>
      </c>
      <c r="X168" s="25">
        <v>0.75</v>
      </c>
    </row>
    <row r="169" spans="1:24" ht="15.75" thickBot="1" x14ac:dyDescent="0.3">
      <c r="A169" s="35"/>
      <c r="B169" s="93" t="s">
        <v>111</v>
      </c>
      <c r="C169" s="93">
        <f>SUM(C165:C168)</f>
        <v>12</v>
      </c>
      <c r="D169" s="93">
        <f t="shared" ref="D169:T169" si="102">SUM(D165:D168)</f>
        <v>47</v>
      </c>
      <c r="E169" s="93">
        <f t="shared" si="102"/>
        <v>36</v>
      </c>
      <c r="F169" s="93">
        <f t="shared" si="102"/>
        <v>18</v>
      </c>
      <c r="G169" s="93">
        <f t="shared" si="102"/>
        <v>21</v>
      </c>
      <c r="H169" s="93">
        <f t="shared" si="102"/>
        <v>15</v>
      </c>
      <c r="I169" s="93">
        <f t="shared" si="102"/>
        <v>5</v>
      </c>
      <c r="J169" s="93">
        <f t="shared" si="102"/>
        <v>1</v>
      </c>
      <c r="K169" s="93">
        <f t="shared" si="102"/>
        <v>0</v>
      </c>
      <c r="L169" s="93">
        <f t="shared" si="102"/>
        <v>10</v>
      </c>
      <c r="M169" s="93">
        <f t="shared" si="102"/>
        <v>11</v>
      </c>
      <c r="N169" s="93">
        <f t="shared" si="102"/>
        <v>0</v>
      </c>
      <c r="O169" s="93">
        <f t="shared" si="102"/>
        <v>2</v>
      </c>
      <c r="P169" s="93">
        <f t="shared" si="102"/>
        <v>0</v>
      </c>
      <c r="Q169" s="93">
        <f t="shared" si="102"/>
        <v>1</v>
      </c>
      <c r="R169" s="93">
        <f t="shared" si="102"/>
        <v>0</v>
      </c>
      <c r="S169" s="93">
        <f t="shared" si="102"/>
        <v>3</v>
      </c>
      <c r="T169" s="93">
        <f t="shared" si="102"/>
        <v>0</v>
      </c>
      <c r="U169" s="26">
        <f t="shared" ref="U169" si="103">(G169+M169+P169)/(E169+P169+N169)</f>
        <v>0.88888888888888884</v>
      </c>
      <c r="V169" s="26">
        <f t="shared" ref="V169" si="104">(H169+I169*2+J169*3+K169*4)/(E169)</f>
        <v>0.77777777777777779</v>
      </c>
      <c r="W169" s="26">
        <f t="shared" ref="W169" si="105">V169+U169</f>
        <v>1.6666666666666665</v>
      </c>
      <c r="X169" s="27">
        <f t="shared" ref="X169" si="106">G169/E169</f>
        <v>0.58333333333333337</v>
      </c>
    </row>
    <row r="170" spans="1:24" x14ac:dyDescent="0.25">
      <c r="A170" s="15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7"/>
      <c r="V170" s="17"/>
      <c r="W170" s="17"/>
      <c r="X170" s="17"/>
    </row>
    <row r="171" spans="1:24" ht="15.75" thickBot="1" x14ac:dyDescent="0.3">
      <c r="A171" s="15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7"/>
      <c r="V171" s="17"/>
      <c r="W171" s="17"/>
      <c r="X171" s="17"/>
    </row>
    <row r="172" spans="1:24" x14ac:dyDescent="0.25">
      <c r="A172" s="50"/>
      <c r="B172" s="51"/>
      <c r="C172" s="52" t="s">
        <v>40</v>
      </c>
      <c r="D172" s="52" t="s">
        <v>41</v>
      </c>
      <c r="E172" s="52" t="s">
        <v>42</v>
      </c>
      <c r="F172" s="52" t="s">
        <v>43</v>
      </c>
      <c r="G172" s="52" t="s">
        <v>44</v>
      </c>
      <c r="H172" s="52" t="s">
        <v>45</v>
      </c>
      <c r="I172" s="52" t="s">
        <v>46</v>
      </c>
      <c r="J172" s="52" t="s">
        <v>47</v>
      </c>
      <c r="K172" s="52" t="s">
        <v>48</v>
      </c>
      <c r="L172" s="52" t="s">
        <v>49</v>
      </c>
      <c r="M172" s="52" t="s">
        <v>50</v>
      </c>
      <c r="N172" s="52" t="s">
        <v>51</v>
      </c>
      <c r="O172" s="52" t="s">
        <v>68</v>
      </c>
      <c r="P172" s="52" t="s">
        <v>52</v>
      </c>
      <c r="Q172" s="52" t="s">
        <v>53</v>
      </c>
      <c r="R172" s="52" t="s">
        <v>54</v>
      </c>
      <c r="S172" s="52" t="s">
        <v>55</v>
      </c>
      <c r="T172" s="52" t="s">
        <v>56</v>
      </c>
      <c r="U172" s="53" t="s">
        <v>57</v>
      </c>
      <c r="V172" s="53" t="s">
        <v>58</v>
      </c>
      <c r="W172" s="53" t="s">
        <v>59</v>
      </c>
      <c r="X172" s="54" t="s">
        <v>60</v>
      </c>
    </row>
    <row r="173" spans="1:24" x14ac:dyDescent="0.25">
      <c r="A173" s="55" t="s">
        <v>1</v>
      </c>
      <c r="B173" s="56" t="s">
        <v>107</v>
      </c>
      <c r="C173" s="57">
        <f t="shared" ref="C173:T173" si="107">C4+C11+C18+C25+C32++C46+C53+C60+C67+C74+C88+C95+C102+C109+C123+C130+C137+C144+C158+C165</f>
        <v>84</v>
      </c>
      <c r="D173" s="57">
        <f t="shared" si="107"/>
        <v>263</v>
      </c>
      <c r="E173" s="57">
        <f t="shared" si="107"/>
        <v>218</v>
      </c>
      <c r="F173" s="57">
        <f t="shared" si="107"/>
        <v>60</v>
      </c>
      <c r="G173" s="57">
        <f t="shared" si="107"/>
        <v>64</v>
      </c>
      <c r="H173" s="57">
        <f t="shared" si="107"/>
        <v>38</v>
      </c>
      <c r="I173" s="57">
        <f t="shared" si="107"/>
        <v>23</v>
      </c>
      <c r="J173" s="57">
        <f t="shared" si="107"/>
        <v>3</v>
      </c>
      <c r="K173" s="57">
        <f t="shared" si="107"/>
        <v>2</v>
      </c>
      <c r="L173" s="57">
        <f t="shared" si="107"/>
        <v>49</v>
      </c>
      <c r="M173" s="57">
        <f t="shared" si="107"/>
        <v>43</v>
      </c>
      <c r="N173" s="57">
        <f t="shared" si="107"/>
        <v>1</v>
      </c>
      <c r="O173" s="57">
        <f t="shared" si="107"/>
        <v>37</v>
      </c>
      <c r="P173" s="57">
        <f t="shared" si="107"/>
        <v>4</v>
      </c>
      <c r="Q173" s="57">
        <f t="shared" si="107"/>
        <v>3</v>
      </c>
      <c r="R173" s="57">
        <f t="shared" si="107"/>
        <v>1</v>
      </c>
      <c r="S173" s="57">
        <f t="shared" si="107"/>
        <v>3</v>
      </c>
      <c r="T173" s="57">
        <f t="shared" si="107"/>
        <v>1</v>
      </c>
      <c r="U173" s="68">
        <f t="shared" ref="U173:U176" si="108">(G173+M173+P173)/(E173+P173+N173)</f>
        <v>0.49775784753363228</v>
      </c>
      <c r="V173" s="68">
        <f t="shared" ref="V173:V176" si="109">(H173+I173*2+J173*3+K173*4)/(E173)</f>
        <v>0.46330275229357798</v>
      </c>
      <c r="W173" s="68">
        <f t="shared" ref="W173:W176" si="110">V173+U173</f>
        <v>0.96106059982721026</v>
      </c>
      <c r="X173" s="69">
        <f t="shared" ref="X173:X176" si="111">G173/E173</f>
        <v>0.29357798165137616</v>
      </c>
    </row>
    <row r="174" spans="1:24" x14ac:dyDescent="0.25">
      <c r="A174" s="55"/>
      <c r="B174" s="60" t="s">
        <v>108</v>
      </c>
      <c r="C174" s="57">
        <f>C5+C12+C19+C33+C40+C47+C54+C61+C68+C75+C89+C96+C103+C110+C117+C131+C138+C145+C152+C159+C166</f>
        <v>61</v>
      </c>
      <c r="D174" s="57">
        <f t="shared" ref="D174:T174" si="112">D5+D12+D19+D33+D40+D47+D54+D61+D68+D75+D89+D96+D103+D110+D117+D131+D138+D145+D152+D159+D166</f>
        <v>204</v>
      </c>
      <c r="E174" s="57">
        <f t="shared" si="112"/>
        <v>167</v>
      </c>
      <c r="F174" s="57">
        <f t="shared" si="112"/>
        <v>39</v>
      </c>
      <c r="G174" s="57">
        <f t="shared" si="112"/>
        <v>49</v>
      </c>
      <c r="H174" s="57">
        <f t="shared" si="112"/>
        <v>35</v>
      </c>
      <c r="I174" s="57">
        <f t="shared" si="112"/>
        <v>11</v>
      </c>
      <c r="J174" s="57">
        <f t="shared" si="112"/>
        <v>1</v>
      </c>
      <c r="K174" s="57">
        <f t="shared" si="112"/>
        <v>1</v>
      </c>
      <c r="L174" s="57">
        <f t="shared" si="112"/>
        <v>31</v>
      </c>
      <c r="M174" s="57">
        <f t="shared" si="112"/>
        <v>35</v>
      </c>
      <c r="N174" s="57">
        <f t="shared" si="112"/>
        <v>2</v>
      </c>
      <c r="O174" s="57">
        <f t="shared" si="112"/>
        <v>30</v>
      </c>
      <c r="P174" s="57">
        <f t="shared" si="112"/>
        <v>4</v>
      </c>
      <c r="Q174" s="57">
        <f t="shared" si="112"/>
        <v>0</v>
      </c>
      <c r="R174" s="57">
        <f t="shared" si="112"/>
        <v>0</v>
      </c>
      <c r="S174" s="57">
        <f t="shared" si="112"/>
        <v>12</v>
      </c>
      <c r="T174" s="57">
        <f t="shared" si="112"/>
        <v>1</v>
      </c>
      <c r="U174" s="68">
        <f t="shared" si="108"/>
        <v>0.50867052023121384</v>
      </c>
      <c r="V174" s="68">
        <f t="shared" si="109"/>
        <v>0.38323353293413176</v>
      </c>
      <c r="W174" s="68">
        <f t="shared" si="110"/>
        <v>0.8919040531653456</v>
      </c>
      <c r="X174" s="69">
        <f t="shared" si="111"/>
        <v>0.29341317365269459</v>
      </c>
    </row>
    <row r="175" spans="1:24" x14ac:dyDescent="0.25">
      <c r="A175" s="55"/>
      <c r="B175" s="60" t="s">
        <v>109</v>
      </c>
      <c r="C175" s="57">
        <v>85</v>
      </c>
      <c r="D175" s="57">
        <v>305</v>
      </c>
      <c r="E175" s="57">
        <v>277</v>
      </c>
      <c r="F175" s="57">
        <v>65</v>
      </c>
      <c r="G175" s="57">
        <v>84</v>
      </c>
      <c r="H175" s="57">
        <v>54</v>
      </c>
      <c r="I175" s="57">
        <v>19</v>
      </c>
      <c r="J175" s="57">
        <v>4</v>
      </c>
      <c r="K175" s="57">
        <v>6</v>
      </c>
      <c r="L175" s="57">
        <v>51</v>
      </c>
      <c r="M175" s="57">
        <v>23</v>
      </c>
      <c r="N175" s="57">
        <v>4</v>
      </c>
      <c r="O175" s="57">
        <v>58</v>
      </c>
      <c r="P175" s="57">
        <v>9</v>
      </c>
      <c r="Q175" s="57">
        <v>1</v>
      </c>
      <c r="R175" s="57">
        <v>0</v>
      </c>
      <c r="S175" s="57">
        <v>15</v>
      </c>
      <c r="T175" s="57">
        <v>2</v>
      </c>
      <c r="U175" s="68">
        <f t="shared" si="108"/>
        <v>0.4</v>
      </c>
      <c r="V175" s="68">
        <f t="shared" si="109"/>
        <v>0.46209386281588449</v>
      </c>
      <c r="W175" s="68">
        <f t="shared" si="110"/>
        <v>0.86209386281588452</v>
      </c>
      <c r="X175" s="69">
        <f t="shared" si="111"/>
        <v>0.30324909747292417</v>
      </c>
    </row>
    <row r="176" spans="1:24" x14ac:dyDescent="0.25">
      <c r="A176" s="55"/>
      <c r="B176" s="57" t="s">
        <v>110</v>
      </c>
      <c r="C176" s="70">
        <v>46</v>
      </c>
      <c r="D176" s="70">
        <v>159</v>
      </c>
      <c r="E176" s="70">
        <v>141</v>
      </c>
      <c r="F176" s="70">
        <v>53</v>
      </c>
      <c r="G176" s="70">
        <v>60</v>
      </c>
      <c r="H176" s="70">
        <v>36</v>
      </c>
      <c r="I176" s="70">
        <v>17</v>
      </c>
      <c r="J176" s="70">
        <v>4</v>
      </c>
      <c r="K176" s="70">
        <v>3</v>
      </c>
      <c r="L176" s="70">
        <v>33</v>
      </c>
      <c r="M176" s="70">
        <v>19</v>
      </c>
      <c r="N176" s="70">
        <v>0</v>
      </c>
      <c r="O176" s="70">
        <v>27</v>
      </c>
      <c r="P176" s="70">
        <v>4</v>
      </c>
      <c r="Q176" s="70">
        <v>0</v>
      </c>
      <c r="R176" s="70">
        <v>0</v>
      </c>
      <c r="S176" s="70">
        <v>3</v>
      </c>
      <c r="T176" s="70">
        <v>0</v>
      </c>
      <c r="U176" s="68">
        <f t="shared" si="108"/>
        <v>0.57241379310344831</v>
      </c>
      <c r="V176" s="68">
        <f t="shared" si="109"/>
        <v>0.66666666666666663</v>
      </c>
      <c r="W176" s="68">
        <f t="shared" si="110"/>
        <v>1.2390804597701148</v>
      </c>
      <c r="X176" s="69">
        <f t="shared" si="111"/>
        <v>0.42553191489361702</v>
      </c>
    </row>
    <row r="177" spans="1:25" ht="15.75" thickBot="1" x14ac:dyDescent="0.3">
      <c r="A177" s="61"/>
      <c r="B177" s="89" t="s">
        <v>98</v>
      </c>
      <c r="C177" s="89">
        <f>SUM(C173:C176)</f>
        <v>276</v>
      </c>
      <c r="D177" s="89">
        <f t="shared" ref="D177:T177" si="113">SUM(D173:D176)</f>
        <v>931</v>
      </c>
      <c r="E177" s="89">
        <f t="shared" si="113"/>
        <v>803</v>
      </c>
      <c r="F177" s="89">
        <f t="shared" si="113"/>
        <v>217</v>
      </c>
      <c r="G177" s="89">
        <f t="shared" si="113"/>
        <v>257</v>
      </c>
      <c r="H177" s="89">
        <f t="shared" si="113"/>
        <v>163</v>
      </c>
      <c r="I177" s="89">
        <f t="shared" si="113"/>
        <v>70</v>
      </c>
      <c r="J177" s="89">
        <f t="shared" si="113"/>
        <v>12</v>
      </c>
      <c r="K177" s="89">
        <f t="shared" si="113"/>
        <v>12</v>
      </c>
      <c r="L177" s="89">
        <f t="shared" si="113"/>
        <v>164</v>
      </c>
      <c r="M177" s="89">
        <f t="shared" si="113"/>
        <v>120</v>
      </c>
      <c r="N177" s="89">
        <f t="shared" si="113"/>
        <v>7</v>
      </c>
      <c r="O177" s="89">
        <f t="shared" si="113"/>
        <v>152</v>
      </c>
      <c r="P177" s="89">
        <f t="shared" si="113"/>
        <v>21</v>
      </c>
      <c r="Q177" s="89">
        <f t="shared" si="113"/>
        <v>4</v>
      </c>
      <c r="R177" s="89">
        <f t="shared" si="113"/>
        <v>1</v>
      </c>
      <c r="S177" s="89">
        <f t="shared" si="113"/>
        <v>33</v>
      </c>
      <c r="T177" s="89">
        <f t="shared" si="113"/>
        <v>4</v>
      </c>
      <c r="U177" s="91">
        <f t="shared" ref="U177" si="114">(G177+M177+P177)/(E177+P177+N177)</f>
        <v>0.47894103489771361</v>
      </c>
      <c r="V177" s="91">
        <f t="shared" ref="V177" si="115">(H177+I177*2+J177*3+K177*4)/(E177)</f>
        <v>0.48194271481942713</v>
      </c>
      <c r="W177" s="91">
        <f t="shared" ref="W177" si="116">V177+U177</f>
        <v>0.96088374971714074</v>
      </c>
      <c r="X177" s="92">
        <f t="shared" ref="X177" si="117">G177/E177</f>
        <v>0.32004981320049813</v>
      </c>
    </row>
    <row r="178" spans="1:25" x14ac:dyDescent="0.25">
      <c r="A178" s="15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3"/>
      <c r="V178" s="13"/>
      <c r="W178" s="13"/>
      <c r="X178" s="13"/>
    </row>
    <row r="179" spans="1:25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:25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</sheetData>
  <pageMargins left="0.70866141732283472" right="0.70866141732283472" top="0.74803149606299213" bottom="0.74803149606299213" header="0.31496062992125984" footer="0.31496062992125984"/>
  <pageSetup scale="1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7C40-06E3-41D2-AC22-C0BF11B73B21}">
  <dimension ref="A1:X101"/>
  <sheetViews>
    <sheetView showGridLines="0" workbookViewId="0">
      <selection activeCell="A2" sqref="A2"/>
    </sheetView>
  </sheetViews>
  <sheetFormatPr defaultColWidth="6.7109375" defaultRowHeight="15" x14ac:dyDescent="0.25"/>
  <cols>
    <col min="1" max="1" width="16" style="20" customWidth="1"/>
    <col min="2" max="2" width="11.5703125" bestFit="1" customWidth="1"/>
    <col min="3" max="5" width="5.7109375" style="1" customWidth="1"/>
    <col min="6" max="6" width="7" style="7" customWidth="1"/>
    <col min="7" max="16" width="5.7109375" style="1" customWidth="1"/>
    <col min="17" max="17" width="7.140625" style="1" customWidth="1"/>
    <col min="18" max="18" width="6.5703125" style="1" customWidth="1"/>
    <col min="19" max="20" width="4.7109375" customWidth="1"/>
    <col min="21" max="21" width="6.5703125" customWidth="1"/>
    <col min="22" max="24" width="5.5703125" bestFit="1" customWidth="1"/>
  </cols>
  <sheetData>
    <row r="1" spans="1:24" ht="18.75" x14ac:dyDescent="0.3">
      <c r="A1" s="22" t="s">
        <v>61</v>
      </c>
      <c r="B1" s="1"/>
      <c r="U1" s="21"/>
      <c r="V1" s="21"/>
      <c r="W1" s="21"/>
      <c r="X1" s="21"/>
    </row>
    <row r="2" spans="1:24" ht="19.5" thickBot="1" x14ac:dyDescent="0.35">
      <c r="A2" s="22"/>
      <c r="B2" s="1"/>
      <c r="U2" s="21"/>
      <c r="V2" s="21"/>
      <c r="W2" s="21"/>
      <c r="X2" s="21"/>
    </row>
    <row r="3" spans="1:24" x14ac:dyDescent="0.25">
      <c r="A3" s="50"/>
      <c r="B3" s="51"/>
      <c r="C3" s="52" t="s">
        <v>62</v>
      </c>
      <c r="D3" s="52" t="s">
        <v>63</v>
      </c>
      <c r="E3" s="52" t="s">
        <v>64</v>
      </c>
      <c r="F3" s="73" t="s">
        <v>65</v>
      </c>
      <c r="G3" s="52" t="s">
        <v>66</v>
      </c>
      <c r="H3" s="52" t="s">
        <v>67</v>
      </c>
      <c r="I3" s="52" t="s">
        <v>48</v>
      </c>
      <c r="J3" s="52" t="s">
        <v>68</v>
      </c>
      <c r="K3" s="52" t="s">
        <v>50</v>
      </c>
      <c r="L3" s="52" t="s">
        <v>52</v>
      </c>
      <c r="M3" s="52" t="s">
        <v>69</v>
      </c>
      <c r="N3" s="52" t="s">
        <v>97</v>
      </c>
      <c r="O3" s="52" t="s">
        <v>70</v>
      </c>
      <c r="P3" s="52" t="s">
        <v>71</v>
      </c>
      <c r="Q3" s="53" t="s">
        <v>72</v>
      </c>
      <c r="R3" s="54" t="s">
        <v>73</v>
      </c>
      <c r="T3" s="2"/>
      <c r="U3" s="10"/>
      <c r="V3" s="10"/>
      <c r="W3" s="10"/>
      <c r="X3" s="10"/>
    </row>
    <row r="4" spans="1:24" x14ac:dyDescent="0.25">
      <c r="A4" s="55" t="s">
        <v>74</v>
      </c>
      <c r="B4" s="56" t="s">
        <v>107</v>
      </c>
      <c r="C4" s="57">
        <v>1</v>
      </c>
      <c r="D4" s="57">
        <v>0</v>
      </c>
      <c r="E4" s="57">
        <v>0</v>
      </c>
      <c r="F4" s="57">
        <v>2</v>
      </c>
      <c r="G4" s="57">
        <v>2</v>
      </c>
      <c r="H4" s="57">
        <v>2</v>
      </c>
      <c r="I4" s="57">
        <v>0</v>
      </c>
      <c r="J4" s="57">
        <v>5</v>
      </c>
      <c r="K4" s="57">
        <v>3</v>
      </c>
      <c r="L4" s="57">
        <v>0</v>
      </c>
      <c r="M4" s="57">
        <v>0</v>
      </c>
      <c r="N4" s="57">
        <v>1</v>
      </c>
      <c r="O4" s="57">
        <v>0</v>
      </c>
      <c r="P4" s="57">
        <v>0</v>
      </c>
      <c r="Q4" s="58">
        <v>9</v>
      </c>
      <c r="R4" s="59">
        <v>2.5</v>
      </c>
      <c r="U4" s="21"/>
      <c r="V4" s="21"/>
      <c r="W4" s="21"/>
      <c r="X4" s="21"/>
    </row>
    <row r="5" spans="1:24" x14ac:dyDescent="0.25">
      <c r="A5" s="55"/>
      <c r="B5" s="60" t="s">
        <v>108</v>
      </c>
      <c r="C5" s="57">
        <v>2</v>
      </c>
      <c r="D5" s="57">
        <v>2</v>
      </c>
      <c r="E5" s="57">
        <v>1</v>
      </c>
      <c r="F5" s="71">
        <v>9.3333333333333339</v>
      </c>
      <c r="G5" s="57">
        <v>6</v>
      </c>
      <c r="H5" s="57">
        <v>12</v>
      </c>
      <c r="I5" s="57">
        <v>0</v>
      </c>
      <c r="J5" s="57">
        <v>6</v>
      </c>
      <c r="K5" s="57">
        <v>4</v>
      </c>
      <c r="L5" s="57">
        <v>0</v>
      </c>
      <c r="M5" s="57">
        <v>3</v>
      </c>
      <c r="N5" s="57">
        <v>0</v>
      </c>
      <c r="O5" s="57">
        <v>0</v>
      </c>
      <c r="P5" s="57">
        <v>0</v>
      </c>
      <c r="Q5" s="58">
        <v>5.7857142857142856</v>
      </c>
      <c r="R5" s="59">
        <v>1.7142857142857142</v>
      </c>
      <c r="U5" s="21"/>
      <c r="V5" s="21"/>
      <c r="W5" s="21"/>
      <c r="X5" s="21"/>
    </row>
    <row r="6" spans="1:24" x14ac:dyDescent="0.25">
      <c r="A6" s="55"/>
      <c r="B6" s="60" t="s">
        <v>109</v>
      </c>
      <c r="C6" s="57">
        <v>2</v>
      </c>
      <c r="D6" s="57">
        <v>0</v>
      </c>
      <c r="E6" s="57">
        <v>0</v>
      </c>
      <c r="F6" s="71">
        <v>4.333333333333333</v>
      </c>
      <c r="G6" s="57">
        <v>3</v>
      </c>
      <c r="H6" s="57">
        <v>4</v>
      </c>
      <c r="I6" s="57">
        <v>0</v>
      </c>
      <c r="J6" s="57">
        <v>8</v>
      </c>
      <c r="K6" s="57">
        <v>1</v>
      </c>
      <c r="L6" s="57">
        <v>2</v>
      </c>
      <c r="M6" s="57">
        <v>1</v>
      </c>
      <c r="N6" s="57">
        <v>0</v>
      </c>
      <c r="O6" s="57">
        <v>0</v>
      </c>
      <c r="P6" s="57">
        <v>0</v>
      </c>
      <c r="Q6" s="58">
        <v>6.2307692307692308</v>
      </c>
      <c r="R6" s="59">
        <v>1.153846153846154</v>
      </c>
      <c r="U6" s="21"/>
      <c r="V6" s="21"/>
      <c r="W6" s="21"/>
      <c r="X6" s="21"/>
    </row>
    <row r="7" spans="1:24" x14ac:dyDescent="0.25">
      <c r="A7" s="55"/>
      <c r="B7" s="57" t="s">
        <v>110</v>
      </c>
      <c r="C7" s="57"/>
      <c r="D7" s="57"/>
      <c r="E7" s="57"/>
      <c r="F7" s="71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  <c r="R7" s="59"/>
      <c r="U7" s="21"/>
      <c r="V7" s="21"/>
      <c r="W7" s="21"/>
      <c r="X7" s="21"/>
    </row>
    <row r="8" spans="1:24" ht="15.75" thickBot="1" x14ac:dyDescent="0.3">
      <c r="A8" s="61"/>
      <c r="B8" s="89" t="s">
        <v>111</v>
      </c>
      <c r="C8" s="89">
        <f>SUM(C4:C7)</f>
        <v>5</v>
      </c>
      <c r="D8" s="89">
        <f t="shared" ref="D8:P8" si="0">SUM(D4:D7)</f>
        <v>2</v>
      </c>
      <c r="E8" s="89">
        <f t="shared" si="0"/>
        <v>1</v>
      </c>
      <c r="F8" s="90">
        <f t="shared" si="0"/>
        <v>15.666666666666668</v>
      </c>
      <c r="G8" s="89">
        <f t="shared" si="0"/>
        <v>11</v>
      </c>
      <c r="H8" s="89">
        <f t="shared" si="0"/>
        <v>18</v>
      </c>
      <c r="I8" s="89">
        <f t="shared" si="0"/>
        <v>0</v>
      </c>
      <c r="J8" s="89">
        <f t="shared" si="0"/>
        <v>19</v>
      </c>
      <c r="K8" s="89">
        <f t="shared" si="0"/>
        <v>8</v>
      </c>
      <c r="L8" s="89">
        <f t="shared" si="0"/>
        <v>2</v>
      </c>
      <c r="M8" s="89">
        <f t="shared" si="0"/>
        <v>4</v>
      </c>
      <c r="N8" s="89">
        <f t="shared" si="0"/>
        <v>1</v>
      </c>
      <c r="O8" s="89">
        <f t="shared" si="0"/>
        <v>0</v>
      </c>
      <c r="P8" s="89">
        <f t="shared" si="0"/>
        <v>0</v>
      </c>
      <c r="Q8" s="91">
        <f t="shared" ref="Q8" si="1">9*G8/F8</f>
        <v>6.3191489361702127</v>
      </c>
      <c r="R8" s="92">
        <f t="shared" ref="R8" si="2">(H8+K8)/F8</f>
        <v>1.6595744680851063</v>
      </c>
      <c r="U8" s="21"/>
      <c r="V8" s="21"/>
      <c r="W8" s="21"/>
      <c r="X8" s="21"/>
    </row>
    <row r="9" spans="1:24" ht="15.75" thickBot="1" x14ac:dyDescent="0.3">
      <c r="A9" s="15"/>
      <c r="B9" s="12"/>
      <c r="C9" s="12"/>
      <c r="D9" s="12"/>
      <c r="E9" s="12"/>
      <c r="F9" s="79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3"/>
      <c r="U9" s="21"/>
      <c r="V9" s="21"/>
      <c r="W9" s="21"/>
      <c r="X9" s="21"/>
    </row>
    <row r="10" spans="1:24" x14ac:dyDescent="0.25">
      <c r="A10" s="33"/>
      <c r="B10" s="80"/>
      <c r="C10" s="24" t="s">
        <v>62</v>
      </c>
      <c r="D10" s="24" t="s">
        <v>63</v>
      </c>
      <c r="E10" s="24" t="s">
        <v>64</v>
      </c>
      <c r="F10" s="78" t="s">
        <v>65</v>
      </c>
      <c r="G10" s="24" t="s">
        <v>66</v>
      </c>
      <c r="H10" s="24" t="s">
        <v>67</v>
      </c>
      <c r="I10" s="24" t="s">
        <v>48</v>
      </c>
      <c r="J10" s="24" t="s">
        <v>68</v>
      </c>
      <c r="K10" s="24" t="s">
        <v>50</v>
      </c>
      <c r="L10" s="24" t="s">
        <v>52</v>
      </c>
      <c r="M10" s="24" t="s">
        <v>69</v>
      </c>
      <c r="N10" s="24" t="s">
        <v>97</v>
      </c>
      <c r="O10" s="24" t="s">
        <v>70</v>
      </c>
      <c r="P10" s="24" t="s">
        <v>71</v>
      </c>
      <c r="Q10" s="37" t="s">
        <v>72</v>
      </c>
      <c r="R10" s="38" t="s">
        <v>73</v>
      </c>
      <c r="U10" s="21"/>
      <c r="V10" s="21"/>
      <c r="W10" s="21"/>
      <c r="X10" s="21"/>
    </row>
    <row r="11" spans="1:24" x14ac:dyDescent="0.25">
      <c r="A11" s="34" t="s">
        <v>75</v>
      </c>
      <c r="B11" s="32" t="s">
        <v>107</v>
      </c>
      <c r="C11" s="1">
        <v>1</v>
      </c>
      <c r="D11" s="1">
        <v>0</v>
      </c>
      <c r="E11" s="1">
        <v>0</v>
      </c>
      <c r="F11" s="1">
        <v>3</v>
      </c>
      <c r="G11" s="1">
        <v>0</v>
      </c>
      <c r="H11" s="1">
        <v>0</v>
      </c>
      <c r="I11" s="1">
        <v>0</v>
      </c>
      <c r="J11" s="1">
        <v>3</v>
      </c>
      <c r="K11" s="1">
        <v>2</v>
      </c>
      <c r="L11" s="1">
        <v>0</v>
      </c>
      <c r="M11" s="1">
        <v>1</v>
      </c>
      <c r="N11" s="1">
        <v>1</v>
      </c>
      <c r="O11" s="1">
        <v>0</v>
      </c>
      <c r="P11" s="1">
        <v>0</v>
      </c>
      <c r="Q11" s="8">
        <v>0</v>
      </c>
      <c r="R11" s="25">
        <v>0.66666666666666663</v>
      </c>
      <c r="U11" s="21"/>
      <c r="V11" s="21"/>
      <c r="W11" s="21"/>
      <c r="X11" s="21"/>
    </row>
    <row r="12" spans="1:24" x14ac:dyDescent="0.25">
      <c r="A12" s="34"/>
      <c r="B12" s="4" t="s">
        <v>108</v>
      </c>
      <c r="C12" s="1">
        <v>1</v>
      </c>
      <c r="D12" s="1">
        <v>0</v>
      </c>
      <c r="E12" s="1">
        <v>0</v>
      </c>
      <c r="F12" s="7">
        <v>1.3333333333333333</v>
      </c>
      <c r="G12" s="1">
        <v>2</v>
      </c>
      <c r="H12" s="1">
        <v>1</v>
      </c>
      <c r="I12" s="1">
        <v>0</v>
      </c>
      <c r="J12" s="1">
        <v>1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8">
        <v>13.5</v>
      </c>
      <c r="R12" s="25">
        <v>1.5</v>
      </c>
      <c r="U12" s="21"/>
      <c r="V12" s="21"/>
      <c r="W12" s="21"/>
      <c r="X12" s="21"/>
    </row>
    <row r="13" spans="1:24" x14ac:dyDescent="0.25">
      <c r="A13" s="34"/>
      <c r="B13" s="4" t="s">
        <v>109</v>
      </c>
      <c r="C13" s="1">
        <v>3</v>
      </c>
      <c r="D13" s="1">
        <v>1</v>
      </c>
      <c r="E13" s="1">
        <v>0</v>
      </c>
      <c r="F13" s="7">
        <v>6.666666666666667</v>
      </c>
      <c r="G13" s="1">
        <v>5</v>
      </c>
      <c r="H13" s="1">
        <v>8</v>
      </c>
      <c r="I13" s="1">
        <v>0</v>
      </c>
      <c r="J13" s="1">
        <v>2</v>
      </c>
      <c r="K13" s="1">
        <v>1</v>
      </c>
      <c r="L13" s="1">
        <v>1</v>
      </c>
      <c r="M13" s="1">
        <v>1</v>
      </c>
      <c r="N13" s="1">
        <v>1</v>
      </c>
      <c r="O13" s="1">
        <v>0</v>
      </c>
      <c r="P13" s="1">
        <v>0</v>
      </c>
      <c r="Q13" s="8">
        <v>6.75</v>
      </c>
      <c r="R13" s="25">
        <v>1.3499999999999999</v>
      </c>
      <c r="U13" s="21"/>
      <c r="V13" s="21"/>
      <c r="W13" s="21"/>
      <c r="X13" s="21"/>
    </row>
    <row r="14" spans="1:24" x14ac:dyDescent="0.25">
      <c r="A14" s="34"/>
      <c r="B14" s="1" t="s">
        <v>110</v>
      </c>
      <c r="Q14" s="8"/>
      <c r="R14" s="25"/>
      <c r="U14" s="21"/>
      <c r="V14" s="21"/>
      <c r="W14" s="21"/>
      <c r="X14" s="21"/>
    </row>
    <row r="15" spans="1:24" ht="15.75" thickBot="1" x14ac:dyDescent="0.3">
      <c r="A15" s="35"/>
      <c r="B15" s="93" t="s">
        <v>111</v>
      </c>
      <c r="C15" s="93">
        <f>SUM(C11:C14)</f>
        <v>5</v>
      </c>
      <c r="D15" s="93">
        <f t="shared" ref="D15:P15" si="3">SUM(D11:D14)</f>
        <v>1</v>
      </c>
      <c r="E15" s="93">
        <f t="shared" si="3"/>
        <v>0</v>
      </c>
      <c r="F15" s="93">
        <f t="shared" si="3"/>
        <v>11</v>
      </c>
      <c r="G15" s="93">
        <f t="shared" si="3"/>
        <v>7</v>
      </c>
      <c r="H15" s="93">
        <f t="shared" si="3"/>
        <v>9</v>
      </c>
      <c r="I15" s="93">
        <f t="shared" si="3"/>
        <v>0</v>
      </c>
      <c r="J15" s="93">
        <f t="shared" si="3"/>
        <v>6</v>
      </c>
      <c r="K15" s="93">
        <f t="shared" si="3"/>
        <v>4</v>
      </c>
      <c r="L15" s="93">
        <f t="shared" si="3"/>
        <v>1</v>
      </c>
      <c r="M15" s="93">
        <f t="shared" si="3"/>
        <v>2</v>
      </c>
      <c r="N15" s="93">
        <f t="shared" si="3"/>
        <v>2</v>
      </c>
      <c r="O15" s="93">
        <f t="shared" si="3"/>
        <v>0</v>
      </c>
      <c r="P15" s="93">
        <f t="shared" si="3"/>
        <v>0</v>
      </c>
      <c r="Q15" s="26">
        <f t="shared" ref="Q15" si="4">9*G15/F15</f>
        <v>5.7272727272727275</v>
      </c>
      <c r="R15" s="27">
        <f t="shared" ref="R15" si="5">(H15+K15)/F15</f>
        <v>1.1818181818181819</v>
      </c>
      <c r="U15" s="21"/>
      <c r="V15" s="21"/>
      <c r="W15" s="21"/>
      <c r="X15" s="21"/>
    </row>
    <row r="16" spans="1:24" ht="15.75" thickBot="1" x14ac:dyDescent="0.3">
      <c r="A16" s="15"/>
      <c r="B16" s="12"/>
      <c r="C16" s="12"/>
      <c r="D16" s="12"/>
      <c r="E16" s="12"/>
      <c r="F16" s="79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  <c r="R16" s="13"/>
      <c r="U16" s="21"/>
      <c r="V16" s="21"/>
      <c r="W16" s="21"/>
      <c r="X16" s="21"/>
    </row>
    <row r="17" spans="1:24" x14ac:dyDescent="0.25">
      <c r="A17" s="50"/>
      <c r="B17" s="51"/>
      <c r="C17" s="52" t="s">
        <v>62</v>
      </c>
      <c r="D17" s="52" t="s">
        <v>63</v>
      </c>
      <c r="E17" s="52" t="s">
        <v>64</v>
      </c>
      <c r="F17" s="73" t="s">
        <v>65</v>
      </c>
      <c r="G17" s="52" t="s">
        <v>66</v>
      </c>
      <c r="H17" s="52" t="s">
        <v>67</v>
      </c>
      <c r="I17" s="52" t="s">
        <v>48</v>
      </c>
      <c r="J17" s="52" t="s">
        <v>68</v>
      </c>
      <c r="K17" s="52" t="s">
        <v>50</v>
      </c>
      <c r="L17" s="52" t="s">
        <v>52</v>
      </c>
      <c r="M17" s="52" t="s">
        <v>69</v>
      </c>
      <c r="N17" s="52" t="s">
        <v>97</v>
      </c>
      <c r="O17" s="52" t="s">
        <v>70</v>
      </c>
      <c r="P17" s="52" t="s">
        <v>71</v>
      </c>
      <c r="Q17" s="53" t="s">
        <v>72</v>
      </c>
      <c r="R17" s="54" t="s">
        <v>73</v>
      </c>
      <c r="U17" s="21"/>
      <c r="V17" s="21"/>
      <c r="W17" s="21"/>
      <c r="X17" s="21"/>
    </row>
    <row r="18" spans="1:24" x14ac:dyDescent="0.25">
      <c r="A18" s="55" t="s">
        <v>172</v>
      </c>
      <c r="B18" s="56" t="s">
        <v>107</v>
      </c>
      <c r="C18" s="57">
        <v>2</v>
      </c>
      <c r="D18" s="57">
        <v>0</v>
      </c>
      <c r="E18" s="57">
        <v>0</v>
      </c>
      <c r="F18" s="57">
        <v>7</v>
      </c>
      <c r="G18" s="57">
        <v>4</v>
      </c>
      <c r="H18" s="57">
        <v>8</v>
      </c>
      <c r="I18" s="57">
        <v>0</v>
      </c>
      <c r="J18" s="57">
        <v>2</v>
      </c>
      <c r="K18" s="57">
        <v>6</v>
      </c>
      <c r="L18" s="57">
        <v>1</v>
      </c>
      <c r="M18" s="57">
        <v>0</v>
      </c>
      <c r="N18" s="57">
        <v>0</v>
      </c>
      <c r="O18" s="57">
        <v>0</v>
      </c>
      <c r="P18" s="57">
        <v>0</v>
      </c>
      <c r="Q18" s="58">
        <v>5.1428571428571432</v>
      </c>
      <c r="R18" s="59">
        <v>2</v>
      </c>
      <c r="U18" s="21"/>
      <c r="V18" s="21"/>
      <c r="W18" s="21"/>
      <c r="X18" s="21"/>
    </row>
    <row r="19" spans="1:24" x14ac:dyDescent="0.25">
      <c r="A19" s="55"/>
      <c r="B19" s="60" t="s">
        <v>108</v>
      </c>
      <c r="C19" s="57">
        <v>3</v>
      </c>
      <c r="D19" s="57">
        <v>0</v>
      </c>
      <c r="E19" s="57">
        <v>0</v>
      </c>
      <c r="F19" s="57">
        <v>4</v>
      </c>
      <c r="G19" s="57">
        <v>7</v>
      </c>
      <c r="H19" s="57">
        <v>7</v>
      </c>
      <c r="I19" s="57">
        <v>0</v>
      </c>
      <c r="J19" s="57">
        <v>4</v>
      </c>
      <c r="K19" s="57">
        <v>3</v>
      </c>
      <c r="L19" s="57">
        <v>0</v>
      </c>
      <c r="M19" s="57">
        <v>0</v>
      </c>
      <c r="N19" s="57">
        <v>1</v>
      </c>
      <c r="O19" s="57">
        <v>0</v>
      </c>
      <c r="P19" s="57">
        <v>0</v>
      </c>
      <c r="Q19" s="58">
        <v>15.75</v>
      </c>
      <c r="R19" s="59">
        <v>2.5</v>
      </c>
      <c r="U19" s="21"/>
      <c r="V19" s="21"/>
      <c r="W19" s="21"/>
      <c r="X19" s="21"/>
    </row>
    <row r="20" spans="1:24" x14ac:dyDescent="0.25">
      <c r="A20" s="55"/>
      <c r="B20" s="60" t="s">
        <v>109</v>
      </c>
      <c r="C20" s="57">
        <v>1</v>
      </c>
      <c r="D20" s="57"/>
      <c r="E20" s="57"/>
      <c r="F20" s="57">
        <v>2</v>
      </c>
      <c r="G20" s="57">
        <v>1</v>
      </c>
      <c r="H20" s="57">
        <v>3</v>
      </c>
      <c r="I20" s="57"/>
      <c r="J20" s="57">
        <v>1</v>
      </c>
      <c r="K20" s="57"/>
      <c r="L20" s="57"/>
      <c r="M20" s="57"/>
      <c r="N20" s="57"/>
      <c r="O20" s="57"/>
      <c r="P20" s="57"/>
      <c r="Q20" s="58">
        <v>4.5</v>
      </c>
      <c r="R20" s="59">
        <v>1.5</v>
      </c>
      <c r="U20" s="21"/>
      <c r="V20" s="21"/>
      <c r="W20" s="21"/>
      <c r="X20" s="21"/>
    </row>
    <row r="21" spans="1:24" x14ac:dyDescent="0.25">
      <c r="A21" s="55"/>
      <c r="B21" s="57" t="s">
        <v>110</v>
      </c>
      <c r="C21" s="57">
        <v>1</v>
      </c>
      <c r="D21" s="57">
        <v>0</v>
      </c>
      <c r="E21" s="57">
        <v>0</v>
      </c>
      <c r="F21" s="57">
        <v>1</v>
      </c>
      <c r="G21" s="57">
        <v>0</v>
      </c>
      <c r="H21" s="57">
        <v>1</v>
      </c>
      <c r="I21" s="57">
        <v>0</v>
      </c>
      <c r="J21" s="57">
        <v>1</v>
      </c>
      <c r="K21" s="57">
        <v>0</v>
      </c>
      <c r="L21" s="57">
        <v>0</v>
      </c>
      <c r="M21" s="57">
        <v>0</v>
      </c>
      <c r="N21" s="57">
        <v>1</v>
      </c>
      <c r="O21" s="57">
        <v>0</v>
      </c>
      <c r="P21" s="57">
        <v>0</v>
      </c>
      <c r="Q21" s="58">
        <v>0</v>
      </c>
      <c r="R21" s="59">
        <v>1</v>
      </c>
      <c r="U21" s="21"/>
      <c r="V21" s="21"/>
      <c r="W21" s="21"/>
      <c r="X21" s="21"/>
    </row>
    <row r="22" spans="1:24" ht="15.75" thickBot="1" x14ac:dyDescent="0.3">
      <c r="A22" s="61"/>
      <c r="B22" s="89" t="s">
        <v>111</v>
      </c>
      <c r="C22" s="89">
        <f t="shared" ref="C22:P22" si="6">SUM(C18:C21)</f>
        <v>7</v>
      </c>
      <c r="D22" s="89">
        <f t="shared" si="6"/>
        <v>0</v>
      </c>
      <c r="E22" s="89">
        <f t="shared" si="6"/>
        <v>0</v>
      </c>
      <c r="F22" s="89">
        <f t="shared" si="6"/>
        <v>14</v>
      </c>
      <c r="G22" s="89">
        <f t="shared" si="6"/>
        <v>12</v>
      </c>
      <c r="H22" s="89">
        <f t="shared" si="6"/>
        <v>19</v>
      </c>
      <c r="I22" s="89">
        <f t="shared" si="6"/>
        <v>0</v>
      </c>
      <c r="J22" s="89">
        <f t="shared" si="6"/>
        <v>8</v>
      </c>
      <c r="K22" s="89">
        <f t="shared" si="6"/>
        <v>9</v>
      </c>
      <c r="L22" s="89">
        <f t="shared" si="6"/>
        <v>1</v>
      </c>
      <c r="M22" s="89">
        <f t="shared" si="6"/>
        <v>0</v>
      </c>
      <c r="N22" s="89">
        <f t="shared" si="6"/>
        <v>2</v>
      </c>
      <c r="O22" s="89">
        <f t="shared" si="6"/>
        <v>0</v>
      </c>
      <c r="P22" s="89">
        <f t="shared" si="6"/>
        <v>0</v>
      </c>
      <c r="Q22" s="91">
        <f t="shared" ref="Q22" si="7">9*G22/F22</f>
        <v>7.7142857142857144</v>
      </c>
      <c r="R22" s="92">
        <f t="shared" ref="R22" si="8">(H22+K22)/F22</f>
        <v>2</v>
      </c>
      <c r="U22" s="21"/>
      <c r="V22" s="21"/>
      <c r="W22" s="21"/>
      <c r="X22" s="21"/>
    </row>
    <row r="23" spans="1:24" ht="15.75" thickBot="1" x14ac:dyDescent="0.3">
      <c r="A23" s="15"/>
      <c r="B23" s="2"/>
      <c r="C23" s="2"/>
      <c r="D23" s="2"/>
      <c r="E23" s="2"/>
      <c r="F23" s="45"/>
      <c r="G23" s="2"/>
      <c r="H23" s="2"/>
      <c r="I23" s="2"/>
      <c r="J23" s="2"/>
      <c r="K23" s="2"/>
      <c r="L23" s="2"/>
      <c r="M23" s="2"/>
      <c r="N23" s="2"/>
      <c r="O23" s="2"/>
      <c r="P23" s="2"/>
      <c r="Q23" s="10"/>
      <c r="R23" s="10"/>
      <c r="U23" s="21"/>
      <c r="V23" s="21"/>
      <c r="W23" s="21"/>
      <c r="X23" s="21"/>
    </row>
    <row r="24" spans="1:24" x14ac:dyDescent="0.25">
      <c r="A24" s="33"/>
      <c r="B24" s="81"/>
      <c r="C24" s="24" t="s">
        <v>62</v>
      </c>
      <c r="D24" s="24" t="s">
        <v>63</v>
      </c>
      <c r="E24" s="24" t="s">
        <v>64</v>
      </c>
      <c r="F24" s="78" t="s">
        <v>65</v>
      </c>
      <c r="G24" s="24" t="s">
        <v>66</v>
      </c>
      <c r="H24" s="24" t="s">
        <v>67</v>
      </c>
      <c r="I24" s="24" t="s">
        <v>48</v>
      </c>
      <c r="J24" s="24" t="s">
        <v>68</v>
      </c>
      <c r="K24" s="24" t="s">
        <v>50</v>
      </c>
      <c r="L24" s="24" t="s">
        <v>52</v>
      </c>
      <c r="M24" s="24" t="s">
        <v>69</v>
      </c>
      <c r="N24" s="24" t="s">
        <v>97</v>
      </c>
      <c r="O24" s="24" t="s">
        <v>70</v>
      </c>
      <c r="P24" s="24" t="s">
        <v>71</v>
      </c>
      <c r="Q24" s="37" t="s">
        <v>72</v>
      </c>
      <c r="R24" s="38" t="s">
        <v>73</v>
      </c>
      <c r="U24" s="21"/>
      <c r="V24" s="21"/>
      <c r="W24" s="21"/>
      <c r="X24" s="21"/>
    </row>
    <row r="25" spans="1:24" x14ac:dyDescent="0.25">
      <c r="A25" s="34" t="s">
        <v>76</v>
      </c>
      <c r="B25" s="11" t="s">
        <v>107</v>
      </c>
      <c r="C25" s="11"/>
      <c r="D25" s="11"/>
      <c r="E25" s="11"/>
      <c r="F25" s="3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7"/>
      <c r="R25" s="29"/>
      <c r="U25" s="21"/>
      <c r="V25" s="21"/>
      <c r="W25" s="21"/>
      <c r="X25" s="21"/>
    </row>
    <row r="26" spans="1:24" x14ac:dyDescent="0.25">
      <c r="A26" s="34"/>
      <c r="B26" s="11" t="s">
        <v>108</v>
      </c>
      <c r="C26" s="11"/>
      <c r="D26" s="11"/>
      <c r="E26" s="11"/>
      <c r="F26" s="3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7"/>
      <c r="R26" s="29"/>
      <c r="U26" s="21"/>
      <c r="V26" s="21"/>
      <c r="W26" s="21"/>
      <c r="X26" s="21"/>
    </row>
    <row r="27" spans="1:24" x14ac:dyDescent="0.25">
      <c r="A27" s="34"/>
      <c r="B27" s="11" t="s">
        <v>109</v>
      </c>
      <c r="C27" s="11">
        <v>1</v>
      </c>
      <c r="D27" s="11"/>
      <c r="E27" s="11"/>
      <c r="F27" s="30">
        <v>0.33333333333333331</v>
      </c>
      <c r="G27" s="11"/>
      <c r="H27" s="11"/>
      <c r="I27" s="11"/>
      <c r="J27" s="11"/>
      <c r="K27" s="11"/>
      <c r="L27" s="11"/>
      <c r="M27" s="11">
        <v>1</v>
      </c>
      <c r="N27" s="11"/>
      <c r="O27" s="11"/>
      <c r="P27" s="11"/>
      <c r="Q27" s="17">
        <v>0</v>
      </c>
      <c r="R27" s="29">
        <v>0</v>
      </c>
      <c r="U27" s="21"/>
      <c r="V27" s="21"/>
      <c r="W27" s="21"/>
      <c r="X27" s="21"/>
    </row>
    <row r="28" spans="1:24" x14ac:dyDescent="0.25">
      <c r="A28" s="34"/>
      <c r="B28" s="11" t="s">
        <v>110</v>
      </c>
      <c r="C28" s="11"/>
      <c r="D28" s="11"/>
      <c r="E28" s="11"/>
      <c r="F28" s="30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7"/>
      <c r="R28" s="29"/>
      <c r="U28" s="21"/>
      <c r="V28" s="21"/>
      <c r="W28" s="21"/>
      <c r="X28" s="21"/>
    </row>
    <row r="29" spans="1:24" ht="15.75" thickBot="1" x14ac:dyDescent="0.3">
      <c r="A29" s="35"/>
      <c r="B29" s="93" t="s">
        <v>111</v>
      </c>
      <c r="C29" s="93">
        <v>1</v>
      </c>
      <c r="D29" s="93"/>
      <c r="E29" s="93"/>
      <c r="F29" s="94">
        <v>0.33333333333333331</v>
      </c>
      <c r="G29" s="93"/>
      <c r="H29" s="93"/>
      <c r="I29" s="93"/>
      <c r="J29" s="93"/>
      <c r="K29" s="93"/>
      <c r="L29" s="93"/>
      <c r="M29" s="93">
        <v>1</v>
      </c>
      <c r="N29" s="93"/>
      <c r="O29" s="93"/>
      <c r="P29" s="93"/>
      <c r="Q29" s="26">
        <v>0</v>
      </c>
      <c r="R29" s="27">
        <v>0</v>
      </c>
      <c r="U29" s="21"/>
      <c r="V29" s="21"/>
      <c r="W29" s="21"/>
      <c r="X29" s="21"/>
    </row>
    <row r="30" spans="1:24" ht="15.75" thickBot="1" x14ac:dyDescent="0.3">
      <c r="A30" s="15"/>
      <c r="B30" s="12"/>
      <c r="C30" s="12"/>
      <c r="D30" s="12"/>
      <c r="E30" s="12"/>
      <c r="F30" s="79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3"/>
      <c r="R30" s="13"/>
      <c r="U30" s="21"/>
      <c r="V30" s="21"/>
      <c r="W30" s="21"/>
      <c r="X30" s="21"/>
    </row>
    <row r="31" spans="1:24" x14ac:dyDescent="0.25">
      <c r="A31" s="50"/>
      <c r="B31" s="51"/>
      <c r="C31" s="52" t="s">
        <v>62</v>
      </c>
      <c r="D31" s="52" t="s">
        <v>63</v>
      </c>
      <c r="E31" s="52" t="s">
        <v>64</v>
      </c>
      <c r="F31" s="73" t="s">
        <v>65</v>
      </c>
      <c r="G31" s="52" t="s">
        <v>66</v>
      </c>
      <c r="H31" s="52" t="s">
        <v>67</v>
      </c>
      <c r="I31" s="52" t="s">
        <v>48</v>
      </c>
      <c r="J31" s="52" t="s">
        <v>68</v>
      </c>
      <c r="K31" s="52" t="s">
        <v>50</v>
      </c>
      <c r="L31" s="52" t="s">
        <v>52</v>
      </c>
      <c r="M31" s="52" t="s">
        <v>69</v>
      </c>
      <c r="N31" s="52" t="s">
        <v>97</v>
      </c>
      <c r="O31" s="52" t="s">
        <v>70</v>
      </c>
      <c r="P31" s="52" t="s">
        <v>71</v>
      </c>
      <c r="Q31" s="53" t="s">
        <v>72</v>
      </c>
      <c r="R31" s="54" t="s">
        <v>73</v>
      </c>
      <c r="U31" s="21"/>
      <c r="V31" s="21"/>
      <c r="W31" s="21"/>
      <c r="X31" s="21"/>
    </row>
    <row r="32" spans="1:24" x14ac:dyDescent="0.25">
      <c r="A32" s="55" t="s">
        <v>79</v>
      </c>
      <c r="B32" s="56" t="s">
        <v>107</v>
      </c>
      <c r="C32" s="57">
        <v>3</v>
      </c>
      <c r="D32" s="57">
        <v>2</v>
      </c>
      <c r="E32" s="57">
        <v>0</v>
      </c>
      <c r="F32" s="71">
        <v>8.6666666666666661</v>
      </c>
      <c r="G32" s="57">
        <v>19</v>
      </c>
      <c r="H32" s="57">
        <v>19</v>
      </c>
      <c r="I32" s="57">
        <v>3</v>
      </c>
      <c r="J32" s="57">
        <v>9</v>
      </c>
      <c r="K32" s="57">
        <v>7</v>
      </c>
      <c r="L32" s="57">
        <v>1</v>
      </c>
      <c r="M32" s="57">
        <v>2</v>
      </c>
      <c r="N32" s="57">
        <v>0</v>
      </c>
      <c r="O32" s="57">
        <v>1</v>
      </c>
      <c r="P32" s="57">
        <v>0</v>
      </c>
      <c r="Q32" s="58">
        <v>19.730769230769234</v>
      </c>
      <c r="R32" s="59">
        <v>3</v>
      </c>
      <c r="U32" s="21"/>
      <c r="V32" s="21"/>
      <c r="W32" s="21"/>
      <c r="X32" s="21"/>
    </row>
    <row r="33" spans="1:24" x14ac:dyDescent="0.25">
      <c r="A33" s="55"/>
      <c r="B33" s="60" t="s">
        <v>108</v>
      </c>
      <c r="C33" s="57">
        <v>4</v>
      </c>
      <c r="D33" s="57">
        <v>4</v>
      </c>
      <c r="E33" s="57">
        <v>1</v>
      </c>
      <c r="F33" s="71">
        <v>19.666666666666668</v>
      </c>
      <c r="G33" s="57">
        <v>14</v>
      </c>
      <c r="H33" s="57">
        <v>24</v>
      </c>
      <c r="I33" s="57">
        <v>2</v>
      </c>
      <c r="J33" s="57">
        <v>8</v>
      </c>
      <c r="K33" s="57">
        <v>14</v>
      </c>
      <c r="L33" s="57">
        <v>2</v>
      </c>
      <c r="M33" s="57">
        <v>0</v>
      </c>
      <c r="N33" s="57">
        <v>0</v>
      </c>
      <c r="O33" s="57">
        <v>1</v>
      </c>
      <c r="P33" s="57">
        <v>0</v>
      </c>
      <c r="Q33" s="58">
        <v>6.406779661016949</v>
      </c>
      <c r="R33" s="59">
        <v>1.9322033898305084</v>
      </c>
      <c r="U33" s="21"/>
      <c r="V33" s="21"/>
      <c r="W33" s="21"/>
      <c r="X33" s="21"/>
    </row>
    <row r="34" spans="1:24" x14ac:dyDescent="0.25">
      <c r="A34" s="55"/>
      <c r="B34" s="60" t="s">
        <v>109</v>
      </c>
      <c r="C34" s="57">
        <v>3</v>
      </c>
      <c r="D34" s="57">
        <v>1</v>
      </c>
      <c r="E34" s="57">
        <v>0</v>
      </c>
      <c r="F34" s="57">
        <v>7</v>
      </c>
      <c r="G34" s="57">
        <v>3</v>
      </c>
      <c r="H34" s="57">
        <v>5</v>
      </c>
      <c r="I34" s="57">
        <v>0</v>
      </c>
      <c r="J34" s="57">
        <v>5</v>
      </c>
      <c r="K34" s="57">
        <v>2</v>
      </c>
      <c r="L34" s="57">
        <v>0</v>
      </c>
      <c r="M34" s="57">
        <v>0</v>
      </c>
      <c r="N34" s="57">
        <v>1</v>
      </c>
      <c r="O34" s="57">
        <v>1</v>
      </c>
      <c r="P34" s="57">
        <v>0</v>
      </c>
      <c r="Q34" s="58">
        <v>3.8571428571428572</v>
      </c>
      <c r="R34" s="59">
        <v>1</v>
      </c>
      <c r="U34" s="21"/>
      <c r="V34" s="21"/>
      <c r="W34" s="21"/>
      <c r="X34" s="21"/>
    </row>
    <row r="35" spans="1:24" x14ac:dyDescent="0.25">
      <c r="A35" s="55"/>
      <c r="B35" s="57" t="s">
        <v>110</v>
      </c>
      <c r="C35" s="57">
        <v>2</v>
      </c>
      <c r="D35" s="57">
        <v>1</v>
      </c>
      <c r="E35" s="57">
        <v>0</v>
      </c>
      <c r="F35" s="57">
        <v>5</v>
      </c>
      <c r="G35" s="57">
        <v>6</v>
      </c>
      <c r="H35" s="57">
        <v>9</v>
      </c>
      <c r="I35" s="57">
        <v>1</v>
      </c>
      <c r="J35" s="57">
        <v>2</v>
      </c>
      <c r="K35" s="57">
        <v>5</v>
      </c>
      <c r="L35" s="57">
        <v>0</v>
      </c>
      <c r="M35" s="57">
        <v>1</v>
      </c>
      <c r="N35" s="57">
        <v>0</v>
      </c>
      <c r="O35" s="57">
        <v>1</v>
      </c>
      <c r="P35" s="57">
        <v>0</v>
      </c>
      <c r="Q35" s="58">
        <v>10.8</v>
      </c>
      <c r="R35" s="59">
        <v>2.8</v>
      </c>
      <c r="U35" s="21"/>
      <c r="V35" s="21"/>
      <c r="W35" s="21"/>
      <c r="X35" s="21"/>
    </row>
    <row r="36" spans="1:24" ht="15.75" thickBot="1" x14ac:dyDescent="0.3">
      <c r="A36" s="61"/>
      <c r="B36" s="89" t="s">
        <v>111</v>
      </c>
      <c r="C36" s="89">
        <f>SUM(C32:C35)</f>
        <v>12</v>
      </c>
      <c r="D36" s="89">
        <f t="shared" ref="D36:P36" si="9">SUM(D32:D35)</f>
        <v>8</v>
      </c>
      <c r="E36" s="89">
        <f t="shared" si="9"/>
        <v>1</v>
      </c>
      <c r="F36" s="90">
        <f t="shared" si="9"/>
        <v>40.333333333333336</v>
      </c>
      <c r="G36" s="89">
        <f t="shared" si="9"/>
        <v>42</v>
      </c>
      <c r="H36" s="89">
        <f t="shared" si="9"/>
        <v>57</v>
      </c>
      <c r="I36" s="89">
        <f t="shared" si="9"/>
        <v>6</v>
      </c>
      <c r="J36" s="89">
        <f t="shared" si="9"/>
        <v>24</v>
      </c>
      <c r="K36" s="89">
        <f t="shared" si="9"/>
        <v>28</v>
      </c>
      <c r="L36" s="89">
        <f t="shared" si="9"/>
        <v>3</v>
      </c>
      <c r="M36" s="89">
        <f t="shared" si="9"/>
        <v>3</v>
      </c>
      <c r="N36" s="89">
        <f t="shared" si="9"/>
        <v>1</v>
      </c>
      <c r="O36" s="89">
        <f t="shared" si="9"/>
        <v>4</v>
      </c>
      <c r="P36" s="89">
        <f t="shared" si="9"/>
        <v>0</v>
      </c>
      <c r="Q36" s="91">
        <f t="shared" ref="Q36" si="10">9*G36/F36</f>
        <v>9.3719008264462804</v>
      </c>
      <c r="R36" s="92">
        <f t="shared" ref="R36" si="11">(H36+K36)/F36</f>
        <v>2.1074380165289255</v>
      </c>
      <c r="U36" s="21"/>
      <c r="V36" s="21"/>
      <c r="W36" s="21"/>
      <c r="X36" s="21"/>
    </row>
    <row r="37" spans="1:24" ht="15.75" thickBot="1" x14ac:dyDescent="0.3">
      <c r="A37" s="15"/>
      <c r="B37" s="12"/>
      <c r="C37" s="12"/>
      <c r="D37" s="12"/>
      <c r="E37" s="12"/>
      <c r="F37" s="79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  <c r="R37" s="13"/>
      <c r="U37" s="21"/>
      <c r="V37" s="21"/>
      <c r="W37" s="21"/>
      <c r="X37" s="21"/>
    </row>
    <row r="38" spans="1:24" x14ac:dyDescent="0.25">
      <c r="A38" s="33"/>
      <c r="B38" s="31"/>
      <c r="C38" s="24" t="s">
        <v>62</v>
      </c>
      <c r="D38" s="24" t="s">
        <v>63</v>
      </c>
      <c r="E38" s="24" t="s">
        <v>64</v>
      </c>
      <c r="F38" s="78" t="s">
        <v>65</v>
      </c>
      <c r="G38" s="24" t="s">
        <v>66</v>
      </c>
      <c r="H38" s="24" t="s">
        <v>67</v>
      </c>
      <c r="I38" s="24" t="s">
        <v>48</v>
      </c>
      <c r="J38" s="24" t="s">
        <v>68</v>
      </c>
      <c r="K38" s="24" t="s">
        <v>50</v>
      </c>
      <c r="L38" s="24" t="s">
        <v>52</v>
      </c>
      <c r="M38" s="24" t="s">
        <v>69</v>
      </c>
      <c r="N38" s="24" t="s">
        <v>97</v>
      </c>
      <c r="O38" s="24" t="s">
        <v>70</v>
      </c>
      <c r="P38" s="24" t="s">
        <v>71</v>
      </c>
      <c r="Q38" s="37" t="s">
        <v>72</v>
      </c>
      <c r="R38" s="38" t="s">
        <v>73</v>
      </c>
      <c r="U38" s="21"/>
      <c r="V38" s="21"/>
      <c r="W38" s="21"/>
      <c r="X38" s="21"/>
    </row>
    <row r="39" spans="1:24" x14ac:dyDescent="0.25">
      <c r="A39" s="34" t="s">
        <v>81</v>
      </c>
      <c r="B39" s="32" t="s">
        <v>107</v>
      </c>
      <c r="C39" s="1">
        <v>2</v>
      </c>
      <c r="D39" s="1">
        <v>2</v>
      </c>
      <c r="E39" s="1">
        <v>0</v>
      </c>
      <c r="F39" s="1">
        <v>8</v>
      </c>
      <c r="G39" s="1">
        <v>5</v>
      </c>
      <c r="H39" s="1">
        <v>9</v>
      </c>
      <c r="I39" s="1">
        <v>0</v>
      </c>
      <c r="J39" s="1">
        <v>7</v>
      </c>
      <c r="K39" s="1">
        <v>2</v>
      </c>
      <c r="L39" s="1">
        <v>0</v>
      </c>
      <c r="M39" s="1">
        <v>1</v>
      </c>
      <c r="N39" s="1">
        <v>0</v>
      </c>
      <c r="O39" s="1">
        <v>1</v>
      </c>
      <c r="P39" s="1">
        <v>0</v>
      </c>
      <c r="Q39" s="17">
        <f t="shared" ref="Q39:Q42" si="12">9*G39/F39</f>
        <v>5.625</v>
      </c>
      <c r="R39" s="29">
        <f t="shared" ref="R39:R42" si="13">(H39+K39)/F39</f>
        <v>1.375</v>
      </c>
      <c r="U39" s="21"/>
      <c r="V39" s="21"/>
      <c r="W39" s="21"/>
      <c r="X39" s="21"/>
    </row>
    <row r="40" spans="1:24" x14ac:dyDescent="0.25">
      <c r="A40" s="34"/>
      <c r="B40" s="4" t="s">
        <v>108</v>
      </c>
      <c r="C40" s="1">
        <v>3</v>
      </c>
      <c r="D40" s="1">
        <v>0</v>
      </c>
      <c r="E40" s="1">
        <v>0</v>
      </c>
      <c r="F40" s="7">
        <v>7.6666666666666661</v>
      </c>
      <c r="G40" s="1">
        <v>3</v>
      </c>
      <c r="H40" s="1">
        <v>9</v>
      </c>
      <c r="I40" s="1">
        <v>1</v>
      </c>
      <c r="J40" s="1">
        <v>3</v>
      </c>
      <c r="K40" s="1">
        <v>3</v>
      </c>
      <c r="L40" s="1">
        <v>0</v>
      </c>
      <c r="M40" s="1">
        <v>0</v>
      </c>
      <c r="N40" s="1">
        <v>0</v>
      </c>
      <c r="O40" s="1">
        <v>1</v>
      </c>
      <c r="P40" s="1">
        <v>0</v>
      </c>
      <c r="Q40" s="17">
        <f t="shared" si="12"/>
        <v>3.5217391304347827</v>
      </c>
      <c r="R40" s="29">
        <f t="shared" si="13"/>
        <v>1.5652173913043479</v>
      </c>
      <c r="U40" s="21"/>
      <c r="V40" s="21"/>
      <c r="W40" s="21"/>
      <c r="X40" s="21"/>
    </row>
    <row r="41" spans="1:24" x14ac:dyDescent="0.25">
      <c r="A41" s="34"/>
      <c r="B41" s="4" t="s">
        <v>109</v>
      </c>
      <c r="C41" s="1">
        <v>3</v>
      </c>
      <c r="D41" s="1">
        <v>2</v>
      </c>
      <c r="E41" s="1">
        <v>0</v>
      </c>
      <c r="F41" s="7">
        <v>10.666666666666668</v>
      </c>
      <c r="G41" s="1">
        <v>8</v>
      </c>
      <c r="H41" s="1">
        <v>13</v>
      </c>
      <c r="I41" s="1">
        <v>0</v>
      </c>
      <c r="J41" s="1">
        <v>10</v>
      </c>
      <c r="K41" s="1">
        <v>4</v>
      </c>
      <c r="L41" s="1">
        <v>3</v>
      </c>
      <c r="M41" s="1">
        <v>0</v>
      </c>
      <c r="N41" s="1">
        <v>1</v>
      </c>
      <c r="O41" s="1">
        <v>0</v>
      </c>
      <c r="P41" s="1">
        <v>0</v>
      </c>
      <c r="Q41" s="17">
        <f t="shared" si="12"/>
        <v>6.7499999999999991</v>
      </c>
      <c r="R41" s="29">
        <f t="shared" si="13"/>
        <v>1.5937499999999998</v>
      </c>
      <c r="U41" s="21"/>
      <c r="V41" s="21"/>
      <c r="W41" s="21"/>
      <c r="X41" s="21"/>
    </row>
    <row r="42" spans="1:24" x14ac:dyDescent="0.25">
      <c r="A42" s="34"/>
      <c r="B42" s="1" t="s">
        <v>110</v>
      </c>
      <c r="C42" s="1">
        <v>1</v>
      </c>
      <c r="D42" s="1">
        <v>0</v>
      </c>
      <c r="E42" s="1">
        <v>0</v>
      </c>
      <c r="F42" s="1">
        <v>3</v>
      </c>
      <c r="G42" s="1">
        <v>8</v>
      </c>
      <c r="H42" s="1">
        <v>13</v>
      </c>
      <c r="I42" s="1">
        <v>1</v>
      </c>
      <c r="J42" s="1">
        <v>3</v>
      </c>
      <c r="K42" s="1">
        <v>0</v>
      </c>
      <c r="L42" s="1">
        <v>0</v>
      </c>
      <c r="M42" s="1">
        <v>2</v>
      </c>
      <c r="N42" s="1">
        <v>0</v>
      </c>
      <c r="O42" s="1">
        <v>0</v>
      </c>
      <c r="P42" s="1">
        <v>0</v>
      </c>
      <c r="Q42" s="17">
        <f t="shared" si="12"/>
        <v>24</v>
      </c>
      <c r="R42" s="29">
        <f t="shared" si="13"/>
        <v>4.333333333333333</v>
      </c>
      <c r="U42" s="21"/>
      <c r="V42" s="21"/>
      <c r="W42" s="21"/>
      <c r="X42" s="21"/>
    </row>
    <row r="43" spans="1:24" ht="15.75" thickBot="1" x14ac:dyDescent="0.3">
      <c r="A43" s="35"/>
      <c r="B43" s="93" t="s">
        <v>111</v>
      </c>
      <c r="C43" s="93">
        <f t="shared" ref="C43:P43" si="14">SUM(C39:C42)</f>
        <v>9</v>
      </c>
      <c r="D43" s="93">
        <f t="shared" si="14"/>
        <v>4</v>
      </c>
      <c r="E43" s="93">
        <f t="shared" si="14"/>
        <v>0</v>
      </c>
      <c r="F43" s="94">
        <f t="shared" si="14"/>
        <v>29.333333333333336</v>
      </c>
      <c r="G43" s="93">
        <f t="shared" si="14"/>
        <v>24</v>
      </c>
      <c r="H43" s="93">
        <f t="shared" si="14"/>
        <v>44</v>
      </c>
      <c r="I43" s="93">
        <f t="shared" si="14"/>
        <v>2</v>
      </c>
      <c r="J43" s="93">
        <f t="shared" si="14"/>
        <v>23</v>
      </c>
      <c r="K43" s="93">
        <f t="shared" si="14"/>
        <v>9</v>
      </c>
      <c r="L43" s="93">
        <f t="shared" si="14"/>
        <v>3</v>
      </c>
      <c r="M43" s="93">
        <f t="shared" si="14"/>
        <v>3</v>
      </c>
      <c r="N43" s="93">
        <f t="shared" si="14"/>
        <v>1</v>
      </c>
      <c r="O43" s="93">
        <f t="shared" si="14"/>
        <v>2</v>
      </c>
      <c r="P43" s="93">
        <f t="shared" si="14"/>
        <v>0</v>
      </c>
      <c r="Q43" s="26">
        <f t="shared" ref="Q43" si="15">9*G43/F43</f>
        <v>7.3636363636363633</v>
      </c>
      <c r="R43" s="27">
        <f t="shared" ref="R43" si="16">(H43+K43)/F43</f>
        <v>1.8068181818181817</v>
      </c>
      <c r="U43" s="21"/>
      <c r="V43" s="21"/>
      <c r="W43" s="21"/>
      <c r="X43" s="21"/>
    </row>
    <row r="44" spans="1:24" ht="15.75" thickBot="1" x14ac:dyDescent="0.3">
      <c r="A44" s="15"/>
      <c r="B44" s="12"/>
      <c r="C44" s="12"/>
      <c r="D44" s="12"/>
      <c r="E44" s="12"/>
      <c r="F44" s="79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  <c r="R44" s="13"/>
      <c r="U44" s="21"/>
      <c r="V44" s="21"/>
      <c r="W44" s="21"/>
      <c r="X44" s="21"/>
    </row>
    <row r="45" spans="1:24" x14ac:dyDescent="0.25">
      <c r="A45" s="50"/>
      <c r="B45" s="63"/>
      <c r="C45" s="52" t="s">
        <v>62</v>
      </c>
      <c r="D45" s="52" t="s">
        <v>63</v>
      </c>
      <c r="E45" s="52" t="s">
        <v>64</v>
      </c>
      <c r="F45" s="73" t="s">
        <v>65</v>
      </c>
      <c r="G45" s="52" t="s">
        <v>66</v>
      </c>
      <c r="H45" s="52" t="s">
        <v>67</v>
      </c>
      <c r="I45" s="52" t="s">
        <v>48</v>
      </c>
      <c r="J45" s="52" t="s">
        <v>68</v>
      </c>
      <c r="K45" s="52" t="s">
        <v>50</v>
      </c>
      <c r="L45" s="52" t="s">
        <v>52</v>
      </c>
      <c r="M45" s="52" t="s">
        <v>69</v>
      </c>
      <c r="N45" s="52" t="s">
        <v>97</v>
      </c>
      <c r="O45" s="52" t="s">
        <v>70</v>
      </c>
      <c r="P45" s="52" t="s">
        <v>71</v>
      </c>
      <c r="Q45" s="53" t="s">
        <v>72</v>
      </c>
      <c r="R45" s="54" t="s">
        <v>73</v>
      </c>
      <c r="U45" s="21"/>
      <c r="V45" s="21"/>
      <c r="W45" s="21"/>
      <c r="X45" s="21"/>
    </row>
    <row r="46" spans="1:24" x14ac:dyDescent="0.25">
      <c r="A46" s="55" t="s">
        <v>106</v>
      </c>
      <c r="B46" s="56" t="s">
        <v>107</v>
      </c>
      <c r="C46" s="64"/>
      <c r="D46" s="64"/>
      <c r="E46" s="64"/>
      <c r="F46" s="82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5"/>
      <c r="R46" s="66"/>
      <c r="U46" s="21"/>
      <c r="V46" s="21"/>
      <c r="W46" s="21"/>
      <c r="X46" s="21"/>
    </row>
    <row r="47" spans="1:24" x14ac:dyDescent="0.25">
      <c r="A47" s="55"/>
      <c r="B47" s="60" t="s">
        <v>108</v>
      </c>
      <c r="C47" s="70">
        <v>3</v>
      </c>
      <c r="D47" s="70">
        <v>1</v>
      </c>
      <c r="E47" s="70">
        <v>0</v>
      </c>
      <c r="F47" s="70">
        <v>4</v>
      </c>
      <c r="G47" s="70">
        <v>2</v>
      </c>
      <c r="H47" s="70">
        <v>0</v>
      </c>
      <c r="I47" s="70">
        <v>0</v>
      </c>
      <c r="J47" s="70">
        <v>4</v>
      </c>
      <c r="K47" s="70">
        <v>4</v>
      </c>
      <c r="L47" s="70">
        <v>2</v>
      </c>
      <c r="M47" s="70">
        <v>1</v>
      </c>
      <c r="N47" s="70">
        <v>0</v>
      </c>
      <c r="O47" s="70">
        <v>0</v>
      </c>
      <c r="P47" s="70">
        <v>0</v>
      </c>
      <c r="Q47" s="68">
        <v>4.5</v>
      </c>
      <c r="R47" s="69">
        <v>1</v>
      </c>
      <c r="U47" s="21"/>
      <c r="V47" s="21"/>
      <c r="W47" s="21"/>
      <c r="X47" s="21"/>
    </row>
    <row r="48" spans="1:24" x14ac:dyDescent="0.25">
      <c r="A48" s="55"/>
      <c r="B48" s="60" t="s">
        <v>109</v>
      </c>
      <c r="C48" s="57">
        <v>1</v>
      </c>
      <c r="D48" s="57">
        <v>0</v>
      </c>
      <c r="E48" s="57">
        <v>0</v>
      </c>
      <c r="F48" s="57">
        <v>2</v>
      </c>
      <c r="G48" s="57">
        <v>0</v>
      </c>
      <c r="H48" s="57">
        <v>2</v>
      </c>
      <c r="I48" s="57">
        <v>0</v>
      </c>
      <c r="J48" s="57">
        <v>2</v>
      </c>
      <c r="K48" s="57">
        <v>0</v>
      </c>
      <c r="L48" s="57">
        <v>1</v>
      </c>
      <c r="M48" s="57">
        <v>0</v>
      </c>
      <c r="N48" s="57">
        <v>0</v>
      </c>
      <c r="O48" s="57">
        <v>0</v>
      </c>
      <c r="P48" s="57">
        <v>0</v>
      </c>
      <c r="Q48" s="58">
        <v>0</v>
      </c>
      <c r="R48" s="59">
        <v>1</v>
      </c>
      <c r="U48" s="21"/>
      <c r="V48" s="21"/>
      <c r="W48" s="21"/>
      <c r="X48" s="21"/>
    </row>
    <row r="49" spans="1:24" x14ac:dyDescent="0.25">
      <c r="A49" s="55"/>
      <c r="B49" s="57" t="s">
        <v>110</v>
      </c>
      <c r="C49" s="70">
        <v>2</v>
      </c>
      <c r="D49" s="70">
        <v>1</v>
      </c>
      <c r="E49" s="70">
        <v>0</v>
      </c>
      <c r="F49" s="70">
        <v>7</v>
      </c>
      <c r="G49" s="70">
        <v>3</v>
      </c>
      <c r="H49" s="70">
        <v>8</v>
      </c>
      <c r="I49" s="70">
        <v>0</v>
      </c>
      <c r="J49" s="70">
        <v>8</v>
      </c>
      <c r="K49" s="70">
        <v>5</v>
      </c>
      <c r="L49" s="70">
        <v>0</v>
      </c>
      <c r="M49" s="70">
        <v>2</v>
      </c>
      <c r="N49" s="70">
        <v>1</v>
      </c>
      <c r="O49" s="70">
        <v>0</v>
      </c>
      <c r="P49" s="70">
        <v>0</v>
      </c>
      <c r="Q49" s="68">
        <v>3.8571428571428572</v>
      </c>
      <c r="R49" s="69">
        <v>1.8571428571428572</v>
      </c>
      <c r="U49" s="21"/>
      <c r="V49" s="21"/>
      <c r="W49" s="21"/>
      <c r="X49" s="21"/>
    </row>
    <row r="50" spans="1:24" ht="15.75" thickBot="1" x14ac:dyDescent="0.3">
      <c r="A50" s="61"/>
      <c r="B50" s="89" t="s">
        <v>111</v>
      </c>
      <c r="C50" s="89">
        <f>SUM(C46:C49)</f>
        <v>6</v>
      </c>
      <c r="D50" s="89">
        <f t="shared" ref="D50:P50" si="17">SUM(D46:D49)</f>
        <v>2</v>
      </c>
      <c r="E50" s="89">
        <f t="shared" si="17"/>
        <v>0</v>
      </c>
      <c r="F50" s="89">
        <f t="shared" si="17"/>
        <v>13</v>
      </c>
      <c r="G50" s="89">
        <f t="shared" si="17"/>
        <v>5</v>
      </c>
      <c r="H50" s="89">
        <f t="shared" si="17"/>
        <v>10</v>
      </c>
      <c r="I50" s="89">
        <f t="shared" si="17"/>
        <v>0</v>
      </c>
      <c r="J50" s="89">
        <f t="shared" si="17"/>
        <v>14</v>
      </c>
      <c r="K50" s="89">
        <f t="shared" si="17"/>
        <v>9</v>
      </c>
      <c r="L50" s="89">
        <f t="shared" si="17"/>
        <v>3</v>
      </c>
      <c r="M50" s="89">
        <f t="shared" si="17"/>
        <v>3</v>
      </c>
      <c r="N50" s="89">
        <f t="shared" si="17"/>
        <v>1</v>
      </c>
      <c r="O50" s="89">
        <f t="shared" si="17"/>
        <v>0</v>
      </c>
      <c r="P50" s="89">
        <f t="shared" si="17"/>
        <v>0</v>
      </c>
      <c r="Q50" s="91">
        <f>9*G50/F50</f>
        <v>3.4615384615384617</v>
      </c>
      <c r="R50" s="92">
        <f>H50+K50/F50</f>
        <v>10.692307692307692</v>
      </c>
      <c r="U50" s="21"/>
      <c r="V50" s="21"/>
      <c r="W50" s="21"/>
      <c r="X50" s="21"/>
    </row>
    <row r="51" spans="1:24" ht="15.75" thickBot="1" x14ac:dyDescent="0.3">
      <c r="A51" s="15"/>
      <c r="B51" s="12"/>
      <c r="C51" s="12"/>
      <c r="D51" s="12"/>
      <c r="E51" s="12"/>
      <c r="F51" s="79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3"/>
      <c r="R51" s="13"/>
      <c r="U51" s="21"/>
      <c r="V51" s="21"/>
      <c r="W51" s="21"/>
      <c r="X51" s="21"/>
    </row>
    <row r="52" spans="1:24" x14ac:dyDescent="0.25">
      <c r="A52" s="33"/>
      <c r="B52" s="36"/>
      <c r="C52" s="24" t="s">
        <v>62</v>
      </c>
      <c r="D52" s="24" t="s">
        <v>63</v>
      </c>
      <c r="E52" s="24" t="s">
        <v>64</v>
      </c>
      <c r="F52" s="78" t="s">
        <v>65</v>
      </c>
      <c r="G52" s="24" t="s">
        <v>66</v>
      </c>
      <c r="H52" s="24" t="s">
        <v>67</v>
      </c>
      <c r="I52" s="24" t="s">
        <v>48</v>
      </c>
      <c r="J52" s="24" t="s">
        <v>68</v>
      </c>
      <c r="K52" s="24" t="s">
        <v>50</v>
      </c>
      <c r="L52" s="24" t="s">
        <v>52</v>
      </c>
      <c r="M52" s="24" t="s">
        <v>69</v>
      </c>
      <c r="N52" s="24" t="s">
        <v>97</v>
      </c>
      <c r="O52" s="24" t="s">
        <v>70</v>
      </c>
      <c r="P52" s="24" t="s">
        <v>71</v>
      </c>
      <c r="Q52" s="37" t="s">
        <v>72</v>
      </c>
      <c r="R52" s="38" t="s">
        <v>73</v>
      </c>
      <c r="U52" s="21"/>
      <c r="V52" s="21"/>
      <c r="W52" s="21"/>
      <c r="X52" s="21"/>
    </row>
    <row r="53" spans="1:24" x14ac:dyDescent="0.25">
      <c r="A53" s="34" t="s">
        <v>87</v>
      </c>
      <c r="B53" s="32" t="s">
        <v>107</v>
      </c>
      <c r="C53" s="1">
        <v>2</v>
      </c>
      <c r="D53" s="1">
        <v>0</v>
      </c>
      <c r="E53" s="1">
        <v>0</v>
      </c>
      <c r="F53" s="7">
        <v>4.6666666666666661</v>
      </c>
      <c r="G53" s="1">
        <v>4</v>
      </c>
      <c r="H53" s="1">
        <v>6</v>
      </c>
      <c r="I53" s="1">
        <v>0</v>
      </c>
      <c r="J53" s="1">
        <v>8</v>
      </c>
      <c r="K53" s="1">
        <v>3</v>
      </c>
      <c r="L53" s="1">
        <v>1</v>
      </c>
      <c r="M53" s="1">
        <v>0</v>
      </c>
      <c r="N53" s="1">
        <v>0</v>
      </c>
      <c r="O53" s="1">
        <v>0</v>
      </c>
      <c r="P53" s="1">
        <v>0</v>
      </c>
      <c r="Q53" s="8">
        <v>7.7142857142857153</v>
      </c>
      <c r="R53" s="25">
        <v>1.9285714285714288</v>
      </c>
      <c r="U53" s="21"/>
      <c r="V53" s="21"/>
      <c r="W53" s="21"/>
      <c r="X53" s="21"/>
    </row>
    <row r="54" spans="1:24" x14ac:dyDescent="0.25">
      <c r="A54" s="34"/>
      <c r="B54" s="4" t="s">
        <v>108</v>
      </c>
      <c r="C54" s="1">
        <v>4</v>
      </c>
      <c r="D54" s="1">
        <v>1</v>
      </c>
      <c r="E54" s="1">
        <v>0</v>
      </c>
      <c r="F54" s="1">
        <v>13</v>
      </c>
      <c r="G54" s="1">
        <v>10</v>
      </c>
      <c r="H54" s="1">
        <v>14</v>
      </c>
      <c r="I54" s="1">
        <v>0</v>
      </c>
      <c r="J54" s="1">
        <v>11</v>
      </c>
      <c r="K54" s="1">
        <v>14</v>
      </c>
      <c r="L54" s="1">
        <v>1</v>
      </c>
      <c r="M54" s="1">
        <v>1</v>
      </c>
      <c r="N54" s="1">
        <v>0</v>
      </c>
      <c r="O54" s="1">
        <v>1</v>
      </c>
      <c r="P54" s="1">
        <v>0</v>
      </c>
      <c r="Q54" s="8">
        <v>6.9230769230769234</v>
      </c>
      <c r="R54" s="25">
        <v>2.1538461538461537</v>
      </c>
      <c r="U54" s="21"/>
      <c r="V54" s="21"/>
      <c r="W54" s="21"/>
      <c r="X54" s="21"/>
    </row>
    <row r="55" spans="1:24" x14ac:dyDescent="0.25">
      <c r="A55" s="34"/>
      <c r="B55" s="4" t="s">
        <v>109</v>
      </c>
      <c r="C55" s="1">
        <v>1</v>
      </c>
      <c r="D55" s="1">
        <v>1</v>
      </c>
      <c r="E55" s="1">
        <v>0</v>
      </c>
      <c r="F55" s="1">
        <v>8</v>
      </c>
      <c r="G55" s="1">
        <v>2</v>
      </c>
      <c r="H55" s="1">
        <v>6</v>
      </c>
      <c r="I55" s="1">
        <v>0</v>
      </c>
      <c r="J55" s="1">
        <v>4</v>
      </c>
      <c r="K55" s="1">
        <v>3</v>
      </c>
      <c r="L55" s="1">
        <v>0</v>
      </c>
      <c r="M55" s="1">
        <v>1</v>
      </c>
      <c r="N55" s="1">
        <v>1</v>
      </c>
      <c r="O55" s="1">
        <v>0</v>
      </c>
      <c r="P55" s="1">
        <v>0</v>
      </c>
      <c r="Q55" s="8">
        <v>2.25</v>
      </c>
      <c r="R55" s="25">
        <v>1.125</v>
      </c>
      <c r="U55" s="21"/>
      <c r="V55" s="21"/>
      <c r="W55" s="21"/>
      <c r="X55" s="21"/>
    </row>
    <row r="56" spans="1:24" x14ac:dyDescent="0.25">
      <c r="A56" s="34"/>
      <c r="B56" s="1" t="s">
        <v>110</v>
      </c>
      <c r="Q56" s="8"/>
      <c r="R56" s="25"/>
      <c r="U56" s="21"/>
      <c r="V56" s="21"/>
      <c r="W56" s="21"/>
      <c r="X56" s="21"/>
    </row>
    <row r="57" spans="1:24" ht="15.75" thickBot="1" x14ac:dyDescent="0.3">
      <c r="A57" s="35"/>
      <c r="B57" s="93" t="s">
        <v>111</v>
      </c>
      <c r="C57" s="93">
        <f>SUM(C53:C56)</f>
        <v>7</v>
      </c>
      <c r="D57" s="93">
        <f t="shared" ref="D57:P57" si="18">SUM(D53:D56)</f>
        <v>2</v>
      </c>
      <c r="E57" s="93">
        <f t="shared" si="18"/>
        <v>0</v>
      </c>
      <c r="F57" s="94">
        <f t="shared" si="18"/>
        <v>25.666666666666664</v>
      </c>
      <c r="G57" s="93">
        <f t="shared" si="18"/>
        <v>16</v>
      </c>
      <c r="H57" s="93">
        <f t="shared" si="18"/>
        <v>26</v>
      </c>
      <c r="I57" s="93">
        <f t="shared" si="18"/>
        <v>0</v>
      </c>
      <c r="J57" s="93">
        <f t="shared" si="18"/>
        <v>23</v>
      </c>
      <c r="K57" s="93">
        <f t="shared" si="18"/>
        <v>20</v>
      </c>
      <c r="L57" s="93">
        <f t="shared" si="18"/>
        <v>2</v>
      </c>
      <c r="M57" s="93">
        <f t="shared" si="18"/>
        <v>2</v>
      </c>
      <c r="N57" s="93">
        <f t="shared" si="18"/>
        <v>1</v>
      </c>
      <c r="O57" s="93">
        <f t="shared" si="18"/>
        <v>1</v>
      </c>
      <c r="P57" s="93">
        <f t="shared" si="18"/>
        <v>0</v>
      </c>
      <c r="Q57" s="26">
        <f t="shared" ref="Q57" si="19">9*G57/F57</f>
        <v>5.6103896103896105</v>
      </c>
      <c r="R57" s="27">
        <f t="shared" ref="R57" si="20">(H57+K57)/F57</f>
        <v>1.7922077922077924</v>
      </c>
      <c r="U57" s="21"/>
      <c r="V57" s="21"/>
      <c r="W57" s="21"/>
      <c r="X57" s="21"/>
    </row>
    <row r="58" spans="1:24" ht="15.75" thickBot="1" x14ac:dyDescent="0.3">
      <c r="A58" s="15"/>
      <c r="B58" s="12"/>
      <c r="C58" s="12"/>
      <c r="D58" s="12"/>
      <c r="E58" s="12"/>
      <c r="F58" s="79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3"/>
      <c r="R58" s="13"/>
      <c r="U58" s="21"/>
      <c r="V58" s="21"/>
      <c r="W58" s="21"/>
      <c r="X58" s="21"/>
    </row>
    <row r="59" spans="1:24" x14ac:dyDescent="0.25">
      <c r="A59" s="50"/>
      <c r="B59" s="51"/>
      <c r="C59" s="52" t="s">
        <v>62</v>
      </c>
      <c r="D59" s="52" t="s">
        <v>63</v>
      </c>
      <c r="E59" s="52" t="s">
        <v>64</v>
      </c>
      <c r="F59" s="73" t="s">
        <v>65</v>
      </c>
      <c r="G59" s="52" t="s">
        <v>66</v>
      </c>
      <c r="H59" s="52" t="s">
        <v>67</v>
      </c>
      <c r="I59" s="52" t="s">
        <v>48</v>
      </c>
      <c r="J59" s="52" t="s">
        <v>68</v>
      </c>
      <c r="K59" s="52" t="s">
        <v>50</v>
      </c>
      <c r="L59" s="52" t="s">
        <v>52</v>
      </c>
      <c r="M59" s="52" t="s">
        <v>69</v>
      </c>
      <c r="N59" s="52" t="s">
        <v>97</v>
      </c>
      <c r="O59" s="52" t="s">
        <v>70</v>
      </c>
      <c r="P59" s="52" t="s">
        <v>71</v>
      </c>
      <c r="Q59" s="53" t="s">
        <v>72</v>
      </c>
      <c r="R59" s="54" t="s">
        <v>73</v>
      </c>
      <c r="U59" s="21"/>
      <c r="V59" s="21"/>
      <c r="W59" s="21"/>
      <c r="X59" s="21"/>
    </row>
    <row r="60" spans="1:24" x14ac:dyDescent="0.25">
      <c r="A60" s="55" t="s">
        <v>89</v>
      </c>
      <c r="B60" s="56" t="s">
        <v>107</v>
      </c>
      <c r="C60" s="57">
        <v>1</v>
      </c>
      <c r="D60" s="57">
        <v>0</v>
      </c>
      <c r="E60" s="57">
        <v>0</v>
      </c>
      <c r="F60" s="57">
        <v>1</v>
      </c>
      <c r="G60" s="57">
        <v>2</v>
      </c>
      <c r="H60" s="57">
        <v>1</v>
      </c>
      <c r="I60" s="57">
        <v>0</v>
      </c>
      <c r="J60" s="57">
        <v>1</v>
      </c>
      <c r="K60" s="57">
        <v>2</v>
      </c>
      <c r="L60" s="57">
        <v>2</v>
      </c>
      <c r="M60" s="57">
        <v>0</v>
      </c>
      <c r="N60" s="57">
        <v>0</v>
      </c>
      <c r="O60" s="57">
        <v>0</v>
      </c>
      <c r="P60" s="57">
        <v>0</v>
      </c>
      <c r="Q60" s="58">
        <v>18</v>
      </c>
      <c r="R60" s="59">
        <v>3</v>
      </c>
      <c r="U60" s="21"/>
      <c r="V60" s="21"/>
      <c r="W60" s="21"/>
      <c r="X60" s="21"/>
    </row>
    <row r="61" spans="1:24" x14ac:dyDescent="0.25">
      <c r="A61" s="55"/>
      <c r="B61" s="60" t="s">
        <v>108</v>
      </c>
      <c r="C61" s="57">
        <v>1</v>
      </c>
      <c r="D61" s="57">
        <v>0</v>
      </c>
      <c r="E61" s="57">
        <v>0</v>
      </c>
      <c r="F61" s="57">
        <v>1</v>
      </c>
      <c r="G61" s="57">
        <v>1</v>
      </c>
      <c r="H61" s="57">
        <v>2</v>
      </c>
      <c r="I61" s="57">
        <v>0</v>
      </c>
      <c r="J61" s="57">
        <v>1</v>
      </c>
      <c r="K61" s="57">
        <v>1</v>
      </c>
      <c r="L61" s="57">
        <v>0</v>
      </c>
      <c r="M61" s="57">
        <v>0</v>
      </c>
      <c r="N61" s="57">
        <v>0</v>
      </c>
      <c r="O61" s="57">
        <v>0</v>
      </c>
      <c r="P61" s="57">
        <v>1</v>
      </c>
      <c r="Q61" s="58">
        <v>9</v>
      </c>
      <c r="R61" s="59">
        <v>3</v>
      </c>
      <c r="U61" s="21"/>
      <c r="V61" s="21"/>
      <c r="W61" s="21"/>
      <c r="X61" s="21"/>
    </row>
    <row r="62" spans="1:24" x14ac:dyDescent="0.25">
      <c r="A62" s="55"/>
      <c r="B62" s="60" t="s">
        <v>109</v>
      </c>
      <c r="C62" s="57">
        <v>1</v>
      </c>
      <c r="D62" s="57">
        <v>0</v>
      </c>
      <c r="E62" s="57">
        <v>0</v>
      </c>
      <c r="F62" s="57">
        <v>3</v>
      </c>
      <c r="G62" s="57">
        <v>2</v>
      </c>
      <c r="H62" s="57">
        <v>5</v>
      </c>
      <c r="I62" s="57">
        <v>0</v>
      </c>
      <c r="J62" s="57">
        <v>1</v>
      </c>
      <c r="K62" s="57">
        <v>2</v>
      </c>
      <c r="L62" s="57">
        <v>1</v>
      </c>
      <c r="M62" s="57">
        <v>0</v>
      </c>
      <c r="N62" s="57">
        <v>0</v>
      </c>
      <c r="O62" s="57">
        <v>0</v>
      </c>
      <c r="P62" s="57">
        <v>0</v>
      </c>
      <c r="Q62" s="58">
        <v>6</v>
      </c>
      <c r="R62" s="59">
        <v>2.3333333333333335</v>
      </c>
      <c r="U62" s="21"/>
      <c r="V62" s="21"/>
      <c r="W62" s="21"/>
      <c r="X62" s="21"/>
    </row>
    <row r="63" spans="1:24" x14ac:dyDescent="0.25">
      <c r="A63" s="55"/>
      <c r="B63" s="57" t="s">
        <v>110</v>
      </c>
      <c r="C63" s="57">
        <v>1</v>
      </c>
      <c r="D63" s="57">
        <v>0</v>
      </c>
      <c r="E63" s="57">
        <v>0</v>
      </c>
      <c r="F63" s="57">
        <v>1</v>
      </c>
      <c r="G63" s="57">
        <v>0</v>
      </c>
      <c r="H63" s="57">
        <v>1</v>
      </c>
      <c r="I63" s="57">
        <v>0</v>
      </c>
      <c r="J63" s="57">
        <v>1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8">
        <v>0</v>
      </c>
      <c r="R63" s="59">
        <v>1</v>
      </c>
      <c r="U63" s="21"/>
      <c r="V63" s="21"/>
      <c r="W63" s="21"/>
      <c r="X63" s="21"/>
    </row>
    <row r="64" spans="1:24" ht="15.75" thickBot="1" x14ac:dyDescent="0.3">
      <c r="A64" s="61"/>
      <c r="B64" s="89" t="s">
        <v>111</v>
      </c>
      <c r="C64" s="89">
        <f>SUM(C60:C63)</f>
        <v>4</v>
      </c>
      <c r="D64" s="89">
        <f t="shared" ref="D64:P64" si="21">SUM(D60:D63)</f>
        <v>0</v>
      </c>
      <c r="E64" s="89">
        <f t="shared" si="21"/>
        <v>0</v>
      </c>
      <c r="F64" s="89">
        <f t="shared" si="21"/>
        <v>6</v>
      </c>
      <c r="G64" s="89">
        <f t="shared" si="21"/>
        <v>5</v>
      </c>
      <c r="H64" s="89">
        <f t="shared" si="21"/>
        <v>9</v>
      </c>
      <c r="I64" s="89">
        <f t="shared" si="21"/>
        <v>0</v>
      </c>
      <c r="J64" s="89">
        <f t="shared" si="21"/>
        <v>4</v>
      </c>
      <c r="K64" s="89">
        <f t="shared" si="21"/>
        <v>5</v>
      </c>
      <c r="L64" s="89">
        <f t="shared" si="21"/>
        <v>3</v>
      </c>
      <c r="M64" s="89">
        <f t="shared" si="21"/>
        <v>0</v>
      </c>
      <c r="N64" s="89">
        <f t="shared" si="21"/>
        <v>0</v>
      </c>
      <c r="O64" s="89">
        <f t="shared" si="21"/>
        <v>0</v>
      </c>
      <c r="P64" s="89">
        <f t="shared" si="21"/>
        <v>1</v>
      </c>
      <c r="Q64" s="91">
        <f t="shared" ref="Q64" si="22">9*G64/F64</f>
        <v>7.5</v>
      </c>
      <c r="R64" s="92">
        <f t="shared" ref="R64" si="23">(H64+K64)/F64</f>
        <v>2.3333333333333335</v>
      </c>
      <c r="U64" s="21"/>
      <c r="V64" s="21"/>
      <c r="W64" s="21"/>
      <c r="X64" s="21"/>
    </row>
    <row r="65" spans="1:24" ht="15.75" thickBot="1" x14ac:dyDescent="0.3">
      <c r="A65" s="15"/>
      <c r="B65" s="12"/>
      <c r="C65" s="12"/>
      <c r="D65" s="12"/>
      <c r="E65" s="12"/>
      <c r="F65" s="79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3"/>
      <c r="R65" s="13"/>
      <c r="U65" s="21"/>
      <c r="V65" s="21"/>
      <c r="W65" s="21"/>
      <c r="X65" s="21"/>
    </row>
    <row r="66" spans="1:24" x14ac:dyDescent="0.25">
      <c r="A66" s="33"/>
      <c r="B66" s="31"/>
      <c r="C66" s="24" t="s">
        <v>62</v>
      </c>
      <c r="D66" s="24" t="s">
        <v>63</v>
      </c>
      <c r="E66" s="24" t="s">
        <v>64</v>
      </c>
      <c r="F66" s="78" t="s">
        <v>65</v>
      </c>
      <c r="G66" s="24" t="s">
        <v>66</v>
      </c>
      <c r="H66" s="24" t="s">
        <v>67</v>
      </c>
      <c r="I66" s="24" t="s">
        <v>48</v>
      </c>
      <c r="J66" s="24" t="s">
        <v>68</v>
      </c>
      <c r="K66" s="24" t="s">
        <v>50</v>
      </c>
      <c r="L66" s="24" t="s">
        <v>52</v>
      </c>
      <c r="M66" s="24" t="s">
        <v>69</v>
      </c>
      <c r="N66" s="24" t="s">
        <v>97</v>
      </c>
      <c r="O66" s="24" t="s">
        <v>70</v>
      </c>
      <c r="P66" s="24" t="s">
        <v>71</v>
      </c>
      <c r="Q66" s="37" t="s">
        <v>72</v>
      </c>
      <c r="R66" s="38" t="s">
        <v>73</v>
      </c>
      <c r="U66" s="21"/>
      <c r="V66" s="21"/>
      <c r="W66" s="21"/>
      <c r="X66" s="21"/>
    </row>
    <row r="67" spans="1:24" x14ac:dyDescent="0.25">
      <c r="A67" s="34" t="s">
        <v>90</v>
      </c>
      <c r="B67" s="32" t="s">
        <v>107</v>
      </c>
      <c r="C67" s="1">
        <v>2</v>
      </c>
      <c r="D67" s="1">
        <v>2</v>
      </c>
      <c r="E67" s="1">
        <v>0</v>
      </c>
      <c r="F67" s="1">
        <v>8</v>
      </c>
      <c r="G67" s="1">
        <v>4</v>
      </c>
      <c r="H67" s="1">
        <v>13</v>
      </c>
      <c r="I67" s="1">
        <v>0</v>
      </c>
      <c r="J67" s="1">
        <v>10</v>
      </c>
      <c r="K67" s="1">
        <v>2</v>
      </c>
      <c r="L67" s="1">
        <v>3</v>
      </c>
      <c r="M67" s="1">
        <v>0</v>
      </c>
      <c r="N67" s="1">
        <v>0</v>
      </c>
      <c r="O67" s="1">
        <v>1</v>
      </c>
      <c r="P67" s="1">
        <v>0</v>
      </c>
      <c r="Q67" s="17">
        <f t="shared" ref="Q67:Q70" si="24">9*G67/F67</f>
        <v>4.5</v>
      </c>
      <c r="R67" s="29">
        <f t="shared" ref="R67:R70" si="25">(H67+K67)/F67</f>
        <v>1.875</v>
      </c>
      <c r="U67" s="21"/>
      <c r="V67" s="21"/>
      <c r="W67" s="21"/>
      <c r="X67" s="21"/>
    </row>
    <row r="68" spans="1:24" x14ac:dyDescent="0.25">
      <c r="A68" s="34"/>
      <c r="B68" s="4" t="s">
        <v>108</v>
      </c>
      <c r="C68" s="1">
        <v>5</v>
      </c>
      <c r="D68" s="1">
        <v>3</v>
      </c>
      <c r="E68" s="1">
        <v>1</v>
      </c>
      <c r="F68" s="7">
        <v>19.333333333333332</v>
      </c>
      <c r="G68" s="1">
        <v>10</v>
      </c>
      <c r="H68" s="1">
        <v>22</v>
      </c>
      <c r="I68" s="1">
        <v>2</v>
      </c>
      <c r="J68" s="1">
        <v>13</v>
      </c>
      <c r="K68" s="1">
        <v>6</v>
      </c>
      <c r="L68" s="1">
        <v>4</v>
      </c>
      <c r="M68" s="1">
        <v>0</v>
      </c>
      <c r="N68" s="1">
        <v>1</v>
      </c>
      <c r="O68" s="1">
        <v>0</v>
      </c>
      <c r="P68" s="1">
        <v>0</v>
      </c>
      <c r="Q68" s="17">
        <f t="shared" si="24"/>
        <v>4.6551724137931041</v>
      </c>
      <c r="R68" s="29">
        <f t="shared" si="25"/>
        <v>1.4482758620689655</v>
      </c>
      <c r="U68" s="21"/>
      <c r="V68" s="21"/>
      <c r="W68" s="21"/>
      <c r="X68" s="21"/>
    </row>
    <row r="69" spans="1:24" x14ac:dyDescent="0.25">
      <c r="A69" s="34"/>
      <c r="B69" s="4" t="s">
        <v>109</v>
      </c>
      <c r="C69" s="1">
        <v>3</v>
      </c>
      <c r="D69" s="1">
        <v>2</v>
      </c>
      <c r="E69" s="1">
        <v>0</v>
      </c>
      <c r="F69" s="1">
        <v>11</v>
      </c>
      <c r="G69" s="1">
        <v>5</v>
      </c>
      <c r="H69" s="1">
        <v>10</v>
      </c>
      <c r="I69" s="1">
        <v>0</v>
      </c>
      <c r="J69" s="1">
        <v>9</v>
      </c>
      <c r="K69" s="1">
        <v>3</v>
      </c>
      <c r="L69" s="1">
        <v>2</v>
      </c>
      <c r="M69" s="1">
        <v>1</v>
      </c>
      <c r="N69" s="1">
        <v>1</v>
      </c>
      <c r="O69" s="1">
        <v>1</v>
      </c>
      <c r="P69" s="1">
        <v>0</v>
      </c>
      <c r="Q69" s="17">
        <f t="shared" si="24"/>
        <v>4.0909090909090908</v>
      </c>
      <c r="R69" s="29">
        <f t="shared" si="25"/>
        <v>1.1818181818181819</v>
      </c>
      <c r="U69" s="21"/>
      <c r="V69" s="21"/>
      <c r="W69" s="21"/>
      <c r="X69" s="21"/>
    </row>
    <row r="70" spans="1:24" x14ac:dyDescent="0.25">
      <c r="A70" s="34"/>
      <c r="B70" s="1" t="s">
        <v>110</v>
      </c>
      <c r="C70" s="1">
        <v>1</v>
      </c>
      <c r="D70" s="1">
        <v>1</v>
      </c>
      <c r="E70" s="1">
        <v>0</v>
      </c>
      <c r="F70" s="1">
        <v>2</v>
      </c>
      <c r="G70" s="1">
        <v>0</v>
      </c>
      <c r="H70" s="1">
        <v>1</v>
      </c>
      <c r="I70" s="1">
        <v>0</v>
      </c>
      <c r="J70" s="1">
        <v>2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7">
        <f t="shared" si="24"/>
        <v>0</v>
      </c>
      <c r="R70" s="29">
        <f t="shared" si="25"/>
        <v>0.5</v>
      </c>
      <c r="U70" s="21"/>
      <c r="V70" s="21"/>
      <c r="W70" s="21"/>
      <c r="X70" s="21"/>
    </row>
    <row r="71" spans="1:24" ht="15.75" thickBot="1" x14ac:dyDescent="0.3">
      <c r="A71" s="35"/>
      <c r="B71" s="93" t="s">
        <v>111</v>
      </c>
      <c r="C71" s="93">
        <f t="shared" ref="C71:P71" si="26">SUM(C67:C70)</f>
        <v>11</v>
      </c>
      <c r="D71" s="93">
        <f t="shared" si="26"/>
        <v>8</v>
      </c>
      <c r="E71" s="93">
        <f t="shared" si="26"/>
        <v>1</v>
      </c>
      <c r="F71" s="94">
        <f t="shared" si="26"/>
        <v>40.333333333333329</v>
      </c>
      <c r="G71" s="93">
        <f t="shared" si="26"/>
        <v>19</v>
      </c>
      <c r="H71" s="93">
        <f t="shared" si="26"/>
        <v>46</v>
      </c>
      <c r="I71" s="93">
        <f t="shared" si="26"/>
        <v>2</v>
      </c>
      <c r="J71" s="93">
        <f t="shared" si="26"/>
        <v>34</v>
      </c>
      <c r="K71" s="93">
        <f t="shared" si="26"/>
        <v>11</v>
      </c>
      <c r="L71" s="93">
        <f t="shared" si="26"/>
        <v>9</v>
      </c>
      <c r="M71" s="93">
        <f t="shared" si="26"/>
        <v>1</v>
      </c>
      <c r="N71" s="93">
        <f t="shared" si="26"/>
        <v>2</v>
      </c>
      <c r="O71" s="93">
        <f t="shared" si="26"/>
        <v>2</v>
      </c>
      <c r="P71" s="93">
        <f t="shared" si="26"/>
        <v>0</v>
      </c>
      <c r="Q71" s="26">
        <f t="shared" ref="Q71" si="27">9*G71/F71</f>
        <v>4.2396694214876041</v>
      </c>
      <c r="R71" s="27">
        <f t="shared" ref="R71" si="28">(H71+K71)/F71</f>
        <v>1.4132231404958679</v>
      </c>
      <c r="U71" s="21"/>
      <c r="V71" s="21"/>
      <c r="W71" s="21"/>
      <c r="X71" s="21"/>
    </row>
    <row r="72" spans="1:24" ht="15.75" thickBot="1" x14ac:dyDescent="0.3">
      <c r="A72" s="15"/>
      <c r="B72" s="12"/>
      <c r="C72" s="12"/>
      <c r="D72" s="12"/>
      <c r="E72" s="12"/>
      <c r="F72" s="79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3"/>
      <c r="R72" s="13"/>
      <c r="U72" s="21"/>
      <c r="V72" s="21"/>
      <c r="W72" s="21"/>
      <c r="X72" s="21"/>
    </row>
    <row r="73" spans="1:24" x14ac:dyDescent="0.25">
      <c r="A73" s="50"/>
      <c r="B73" s="51"/>
      <c r="C73" s="52" t="s">
        <v>62</v>
      </c>
      <c r="D73" s="52" t="s">
        <v>63</v>
      </c>
      <c r="E73" s="52" t="s">
        <v>64</v>
      </c>
      <c r="F73" s="73" t="s">
        <v>65</v>
      </c>
      <c r="G73" s="52" t="s">
        <v>66</v>
      </c>
      <c r="H73" s="52" t="s">
        <v>67</v>
      </c>
      <c r="I73" s="52" t="s">
        <v>48</v>
      </c>
      <c r="J73" s="52" t="s">
        <v>68</v>
      </c>
      <c r="K73" s="52" t="s">
        <v>50</v>
      </c>
      <c r="L73" s="52" t="s">
        <v>52</v>
      </c>
      <c r="M73" s="52" t="s">
        <v>69</v>
      </c>
      <c r="N73" s="52" t="s">
        <v>97</v>
      </c>
      <c r="O73" s="52" t="s">
        <v>70</v>
      </c>
      <c r="P73" s="52" t="s">
        <v>71</v>
      </c>
      <c r="Q73" s="53" t="s">
        <v>72</v>
      </c>
      <c r="R73" s="54" t="s">
        <v>73</v>
      </c>
      <c r="U73" s="21"/>
      <c r="V73" s="21"/>
      <c r="W73" s="21"/>
      <c r="X73" s="21"/>
    </row>
    <row r="74" spans="1:24" x14ac:dyDescent="0.25">
      <c r="A74" s="55" t="s">
        <v>91</v>
      </c>
      <c r="B74" s="56" t="s">
        <v>107</v>
      </c>
      <c r="C74" s="57">
        <v>3</v>
      </c>
      <c r="D74" s="57">
        <v>1</v>
      </c>
      <c r="E74" s="57">
        <v>0</v>
      </c>
      <c r="F74" s="71">
        <v>6.6666666666666661</v>
      </c>
      <c r="G74" s="57">
        <v>12</v>
      </c>
      <c r="H74" s="57">
        <v>11</v>
      </c>
      <c r="I74" s="57">
        <v>1</v>
      </c>
      <c r="J74" s="57">
        <v>9</v>
      </c>
      <c r="K74" s="57">
        <v>5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68">
        <f t="shared" ref="Q74:Q77" si="29">9*G74/F74</f>
        <v>16.200000000000003</v>
      </c>
      <c r="R74" s="69">
        <f t="shared" ref="R74:R77" si="30">(H74+K74)/F74</f>
        <v>2.4000000000000004</v>
      </c>
      <c r="U74" s="21"/>
      <c r="V74" s="21"/>
      <c r="W74" s="21"/>
      <c r="X74" s="21"/>
    </row>
    <row r="75" spans="1:24" x14ac:dyDescent="0.25">
      <c r="A75" s="55"/>
      <c r="B75" s="60" t="s">
        <v>108</v>
      </c>
      <c r="C75" s="57">
        <v>4</v>
      </c>
      <c r="D75" s="57">
        <v>3</v>
      </c>
      <c r="E75" s="57">
        <v>1</v>
      </c>
      <c r="F75" s="57">
        <v>19</v>
      </c>
      <c r="G75" s="57">
        <v>8</v>
      </c>
      <c r="H75" s="57">
        <v>19</v>
      </c>
      <c r="I75" s="57">
        <v>1</v>
      </c>
      <c r="J75" s="57">
        <v>17</v>
      </c>
      <c r="K75" s="57">
        <v>7</v>
      </c>
      <c r="L75" s="57">
        <v>2</v>
      </c>
      <c r="M75" s="57">
        <v>0</v>
      </c>
      <c r="N75" s="57">
        <v>0</v>
      </c>
      <c r="O75" s="57">
        <v>0</v>
      </c>
      <c r="P75" s="57">
        <v>0</v>
      </c>
      <c r="Q75" s="68">
        <f t="shared" si="29"/>
        <v>3.7894736842105261</v>
      </c>
      <c r="R75" s="69">
        <f t="shared" si="30"/>
        <v>1.368421052631579</v>
      </c>
      <c r="U75" s="21"/>
      <c r="V75" s="21"/>
      <c r="W75" s="21"/>
      <c r="X75" s="21"/>
    </row>
    <row r="76" spans="1:24" x14ac:dyDescent="0.25">
      <c r="A76" s="55"/>
      <c r="B76" s="60" t="s">
        <v>109</v>
      </c>
      <c r="C76" s="57">
        <v>1</v>
      </c>
      <c r="D76" s="57">
        <v>0</v>
      </c>
      <c r="E76" s="57">
        <v>0</v>
      </c>
      <c r="F76" s="57">
        <v>2</v>
      </c>
      <c r="G76" s="57">
        <v>5</v>
      </c>
      <c r="H76" s="57">
        <v>6</v>
      </c>
      <c r="I76" s="57">
        <v>1</v>
      </c>
      <c r="J76" s="57">
        <v>1</v>
      </c>
      <c r="K76" s="57">
        <v>2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68">
        <f t="shared" si="29"/>
        <v>22.5</v>
      </c>
      <c r="R76" s="69">
        <f t="shared" si="30"/>
        <v>4</v>
      </c>
      <c r="U76" s="21"/>
      <c r="V76" s="21"/>
      <c r="W76" s="21"/>
      <c r="X76" s="21"/>
    </row>
    <row r="77" spans="1:24" x14ac:dyDescent="0.25">
      <c r="A77" s="55"/>
      <c r="B77" s="57" t="s">
        <v>110</v>
      </c>
      <c r="C77" s="57">
        <v>2</v>
      </c>
      <c r="D77" s="57">
        <v>1</v>
      </c>
      <c r="E77" s="57">
        <v>1</v>
      </c>
      <c r="F77" s="57">
        <v>8</v>
      </c>
      <c r="G77" s="57">
        <v>4</v>
      </c>
      <c r="H77" s="57">
        <v>12</v>
      </c>
      <c r="I77" s="57">
        <v>0</v>
      </c>
      <c r="J77" s="57">
        <v>2</v>
      </c>
      <c r="K77" s="57">
        <v>2</v>
      </c>
      <c r="L77" s="57">
        <v>2</v>
      </c>
      <c r="M77" s="57">
        <v>3</v>
      </c>
      <c r="N77" s="57">
        <v>1</v>
      </c>
      <c r="O77" s="57">
        <v>0</v>
      </c>
      <c r="P77" s="57">
        <v>0</v>
      </c>
      <c r="Q77" s="68">
        <f t="shared" si="29"/>
        <v>4.5</v>
      </c>
      <c r="R77" s="69">
        <f t="shared" si="30"/>
        <v>1.75</v>
      </c>
      <c r="U77" s="21"/>
      <c r="V77" s="21"/>
      <c r="W77" s="21"/>
      <c r="X77" s="21"/>
    </row>
    <row r="78" spans="1:24" ht="15.75" thickBot="1" x14ac:dyDescent="0.3">
      <c r="A78" s="61"/>
      <c r="B78" s="89" t="s">
        <v>111</v>
      </c>
      <c r="C78" s="89">
        <f>SUM(C74:C77)</f>
        <v>10</v>
      </c>
      <c r="D78" s="89">
        <f t="shared" ref="D78:P78" si="31">SUM(D74:D77)</f>
        <v>5</v>
      </c>
      <c r="E78" s="89">
        <f t="shared" si="31"/>
        <v>2</v>
      </c>
      <c r="F78" s="90">
        <f t="shared" si="31"/>
        <v>35.666666666666664</v>
      </c>
      <c r="G78" s="89">
        <f t="shared" si="31"/>
        <v>29</v>
      </c>
      <c r="H78" s="89">
        <f t="shared" si="31"/>
        <v>48</v>
      </c>
      <c r="I78" s="89">
        <f t="shared" si="31"/>
        <v>3</v>
      </c>
      <c r="J78" s="89">
        <f t="shared" si="31"/>
        <v>29</v>
      </c>
      <c r="K78" s="89">
        <f t="shared" si="31"/>
        <v>16</v>
      </c>
      <c r="L78" s="89">
        <f t="shared" si="31"/>
        <v>4</v>
      </c>
      <c r="M78" s="89">
        <f t="shared" si="31"/>
        <v>3</v>
      </c>
      <c r="N78" s="89">
        <f t="shared" si="31"/>
        <v>1</v>
      </c>
      <c r="O78" s="89">
        <f t="shared" si="31"/>
        <v>0</v>
      </c>
      <c r="P78" s="89">
        <f t="shared" si="31"/>
        <v>0</v>
      </c>
      <c r="Q78" s="91">
        <f t="shared" ref="Q78" si="32">9*G78/F78</f>
        <v>7.3177570093457946</v>
      </c>
      <c r="R78" s="92">
        <f t="shared" ref="R78" si="33">(H78+K78)/F78</f>
        <v>1.7943925233644862</v>
      </c>
      <c r="U78" s="21"/>
      <c r="V78" s="21"/>
      <c r="W78" s="21"/>
      <c r="X78" s="21"/>
    </row>
    <row r="79" spans="1:24" ht="15.75" thickBot="1" x14ac:dyDescent="0.3">
      <c r="A79" s="15"/>
      <c r="B79" s="12"/>
      <c r="C79" s="12"/>
      <c r="D79" s="12"/>
      <c r="E79" s="12"/>
      <c r="F79" s="79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3"/>
      <c r="R79" s="13"/>
      <c r="U79" s="21"/>
      <c r="V79" s="21"/>
      <c r="W79" s="21"/>
      <c r="X79" s="21"/>
    </row>
    <row r="80" spans="1:24" x14ac:dyDescent="0.25">
      <c r="A80" s="33"/>
      <c r="B80" s="31"/>
      <c r="C80" s="24" t="s">
        <v>62</v>
      </c>
      <c r="D80" s="24" t="s">
        <v>63</v>
      </c>
      <c r="E80" s="24" t="s">
        <v>64</v>
      </c>
      <c r="F80" s="78" t="s">
        <v>65</v>
      </c>
      <c r="G80" s="24" t="s">
        <v>66</v>
      </c>
      <c r="H80" s="24" t="s">
        <v>67</v>
      </c>
      <c r="I80" s="24" t="s">
        <v>48</v>
      </c>
      <c r="J80" s="24" t="s">
        <v>68</v>
      </c>
      <c r="K80" s="24" t="s">
        <v>50</v>
      </c>
      <c r="L80" s="24" t="s">
        <v>52</v>
      </c>
      <c r="M80" s="24" t="s">
        <v>69</v>
      </c>
      <c r="N80" s="24" t="s">
        <v>97</v>
      </c>
      <c r="O80" s="24" t="s">
        <v>70</v>
      </c>
      <c r="P80" s="24" t="s">
        <v>71</v>
      </c>
      <c r="Q80" s="37" t="s">
        <v>72</v>
      </c>
      <c r="R80" s="38" t="s">
        <v>73</v>
      </c>
      <c r="U80" s="21"/>
      <c r="V80" s="21"/>
      <c r="W80" s="21"/>
      <c r="X80" s="21"/>
    </row>
    <row r="81" spans="1:24" x14ac:dyDescent="0.25">
      <c r="A81" s="34" t="s">
        <v>94</v>
      </c>
      <c r="B81" s="32" t="s">
        <v>107</v>
      </c>
      <c r="C81" s="1">
        <v>1</v>
      </c>
      <c r="D81" s="1">
        <v>0</v>
      </c>
      <c r="E81" s="1">
        <v>0</v>
      </c>
      <c r="F81" s="1">
        <v>1</v>
      </c>
      <c r="G81" s="1">
        <v>0</v>
      </c>
      <c r="H81" s="1">
        <v>0</v>
      </c>
      <c r="I81" s="1">
        <v>0</v>
      </c>
      <c r="J81" s="1">
        <v>1</v>
      </c>
      <c r="K81" s="1">
        <v>1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8">
        <v>0</v>
      </c>
      <c r="R81" s="25">
        <v>1</v>
      </c>
      <c r="S81" s="1"/>
      <c r="T81" s="1"/>
      <c r="U81" s="21"/>
      <c r="V81" s="21"/>
      <c r="W81" s="21"/>
      <c r="X81" s="21" t="s">
        <v>112</v>
      </c>
    </row>
    <row r="82" spans="1:24" x14ac:dyDescent="0.25">
      <c r="A82" s="34"/>
      <c r="B82" s="4" t="s">
        <v>108</v>
      </c>
      <c r="C82" s="1">
        <v>2</v>
      </c>
      <c r="D82" s="1">
        <v>0</v>
      </c>
      <c r="E82" s="1">
        <v>0</v>
      </c>
      <c r="F82" s="1">
        <v>2</v>
      </c>
      <c r="G82" s="1">
        <v>0</v>
      </c>
      <c r="H82" s="1">
        <v>0</v>
      </c>
      <c r="I82" s="1">
        <v>0</v>
      </c>
      <c r="J82" s="1">
        <v>3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8">
        <v>0</v>
      </c>
      <c r="R82" s="25">
        <v>0</v>
      </c>
      <c r="S82" s="1"/>
      <c r="T82" s="1"/>
      <c r="U82" s="21"/>
      <c r="V82" s="21"/>
      <c r="W82" s="21"/>
      <c r="X82" s="21"/>
    </row>
    <row r="83" spans="1:24" x14ac:dyDescent="0.25">
      <c r="A83" s="34"/>
      <c r="B83" s="4" t="s">
        <v>109</v>
      </c>
      <c r="C83" s="1">
        <v>2</v>
      </c>
      <c r="D83" s="1">
        <v>0</v>
      </c>
      <c r="E83" s="1">
        <v>0</v>
      </c>
      <c r="F83" s="1">
        <v>4</v>
      </c>
      <c r="G83" s="1">
        <v>3</v>
      </c>
      <c r="H83" s="1">
        <v>6</v>
      </c>
      <c r="I83" s="1">
        <v>0</v>
      </c>
      <c r="J83" s="1">
        <v>4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  <c r="Q83" s="8">
        <v>6.75</v>
      </c>
      <c r="R83" s="25">
        <v>2</v>
      </c>
      <c r="S83" s="1"/>
      <c r="T83" s="1"/>
      <c r="U83" s="21"/>
      <c r="V83" s="21"/>
      <c r="W83" s="21"/>
      <c r="X83" s="21"/>
    </row>
    <row r="84" spans="1:24" x14ac:dyDescent="0.25">
      <c r="A84" s="34"/>
      <c r="B84" s="1" t="s">
        <v>110</v>
      </c>
      <c r="Q84" s="8"/>
      <c r="R84" s="25"/>
      <c r="S84" s="1"/>
      <c r="T84" s="1"/>
      <c r="U84" s="21"/>
      <c r="V84" s="21"/>
      <c r="W84" s="21"/>
      <c r="X84" s="21"/>
    </row>
    <row r="85" spans="1:24" ht="15.75" thickBot="1" x14ac:dyDescent="0.3">
      <c r="A85" s="35"/>
      <c r="B85" s="93" t="s">
        <v>111</v>
      </c>
      <c r="C85" s="93">
        <f>SUM(C81:C84)</f>
        <v>5</v>
      </c>
      <c r="D85" s="93">
        <f t="shared" ref="D85:P85" si="34">SUM(D81:D84)</f>
        <v>0</v>
      </c>
      <c r="E85" s="93">
        <f t="shared" si="34"/>
        <v>0</v>
      </c>
      <c r="F85" s="93">
        <f t="shared" si="34"/>
        <v>7</v>
      </c>
      <c r="G85" s="93">
        <f t="shared" si="34"/>
        <v>3</v>
      </c>
      <c r="H85" s="93">
        <f t="shared" si="34"/>
        <v>6</v>
      </c>
      <c r="I85" s="93">
        <f t="shared" si="34"/>
        <v>0</v>
      </c>
      <c r="J85" s="93">
        <f t="shared" si="34"/>
        <v>8</v>
      </c>
      <c r="K85" s="93">
        <f t="shared" si="34"/>
        <v>3</v>
      </c>
      <c r="L85" s="93">
        <f t="shared" si="34"/>
        <v>0</v>
      </c>
      <c r="M85" s="93">
        <f t="shared" si="34"/>
        <v>1</v>
      </c>
      <c r="N85" s="93">
        <f t="shared" si="34"/>
        <v>0</v>
      </c>
      <c r="O85" s="93">
        <f t="shared" si="34"/>
        <v>0</v>
      </c>
      <c r="P85" s="93">
        <f t="shared" si="34"/>
        <v>0</v>
      </c>
      <c r="Q85" s="26">
        <f t="shared" ref="Q85" si="35">9*G85/F85</f>
        <v>3.8571428571428572</v>
      </c>
      <c r="R85" s="27">
        <f t="shared" ref="R85" si="36">(H85+K85)/F85</f>
        <v>1.2857142857142858</v>
      </c>
      <c r="S85" s="1"/>
      <c r="T85" s="1"/>
      <c r="U85" s="21"/>
      <c r="V85" s="21"/>
      <c r="W85" s="21"/>
      <c r="X85" s="21"/>
    </row>
    <row r="86" spans="1:24" ht="15.75" thickBot="1" x14ac:dyDescent="0.3">
      <c r="A86" s="15"/>
      <c r="B86" s="12"/>
      <c r="C86" s="12"/>
      <c r="D86" s="12"/>
      <c r="E86" s="12"/>
      <c r="F86" s="79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3"/>
      <c r="R86" s="13"/>
      <c r="S86" s="1"/>
      <c r="T86" s="1"/>
      <c r="U86" s="21"/>
      <c r="V86" s="21"/>
      <c r="W86" s="21"/>
      <c r="X86" s="21"/>
    </row>
    <row r="87" spans="1:24" x14ac:dyDescent="0.25">
      <c r="A87" s="50"/>
      <c r="B87" s="63"/>
      <c r="C87" s="52" t="s">
        <v>62</v>
      </c>
      <c r="D87" s="52" t="s">
        <v>63</v>
      </c>
      <c r="E87" s="52" t="s">
        <v>64</v>
      </c>
      <c r="F87" s="73" t="s">
        <v>65</v>
      </c>
      <c r="G87" s="52" t="s">
        <v>66</v>
      </c>
      <c r="H87" s="52" t="s">
        <v>67</v>
      </c>
      <c r="I87" s="52" t="s">
        <v>48</v>
      </c>
      <c r="J87" s="52" t="s">
        <v>68</v>
      </c>
      <c r="K87" s="52" t="s">
        <v>50</v>
      </c>
      <c r="L87" s="52" t="s">
        <v>52</v>
      </c>
      <c r="M87" s="52" t="s">
        <v>69</v>
      </c>
      <c r="N87" s="52" t="s">
        <v>97</v>
      </c>
      <c r="O87" s="52" t="s">
        <v>70</v>
      </c>
      <c r="P87" s="52" t="s">
        <v>71</v>
      </c>
      <c r="Q87" s="53" t="s">
        <v>72</v>
      </c>
      <c r="R87" s="54" t="s">
        <v>73</v>
      </c>
      <c r="S87" s="1"/>
      <c r="T87" s="1"/>
      <c r="U87" s="21"/>
      <c r="V87" s="21"/>
      <c r="W87" s="21"/>
      <c r="X87" s="21"/>
    </row>
    <row r="88" spans="1:24" x14ac:dyDescent="0.25">
      <c r="A88" s="55" t="s">
        <v>95</v>
      </c>
      <c r="B88" s="56" t="s">
        <v>107</v>
      </c>
      <c r="C88" s="57">
        <v>1</v>
      </c>
      <c r="D88" s="57">
        <v>0</v>
      </c>
      <c r="E88" s="57">
        <v>0</v>
      </c>
      <c r="F88" s="57">
        <v>3</v>
      </c>
      <c r="G88" s="57">
        <v>3</v>
      </c>
      <c r="H88" s="57">
        <v>3</v>
      </c>
      <c r="I88" s="57">
        <v>0</v>
      </c>
      <c r="J88" s="57">
        <v>2</v>
      </c>
      <c r="K88" s="57">
        <v>4</v>
      </c>
      <c r="L88" s="57">
        <v>0</v>
      </c>
      <c r="M88" s="57">
        <v>0</v>
      </c>
      <c r="N88" s="57">
        <v>1</v>
      </c>
      <c r="O88" s="57">
        <v>0</v>
      </c>
      <c r="P88" s="57">
        <v>0</v>
      </c>
      <c r="Q88" s="58">
        <v>9</v>
      </c>
      <c r="R88" s="59">
        <v>2.3333333333333335</v>
      </c>
      <c r="S88" s="1"/>
      <c r="T88" s="1"/>
      <c r="U88" s="21"/>
      <c r="V88" s="21"/>
      <c r="W88" s="21"/>
      <c r="X88" s="21"/>
    </row>
    <row r="89" spans="1:24" x14ac:dyDescent="0.25">
      <c r="A89" s="55"/>
      <c r="B89" s="60" t="s">
        <v>108</v>
      </c>
      <c r="C89" s="57">
        <v>1</v>
      </c>
      <c r="D89" s="57">
        <v>0</v>
      </c>
      <c r="E89" s="57">
        <v>0</v>
      </c>
      <c r="F89" s="57">
        <v>1</v>
      </c>
      <c r="G89" s="57">
        <v>0</v>
      </c>
      <c r="H89" s="57">
        <v>0</v>
      </c>
      <c r="I89" s="57">
        <v>0</v>
      </c>
      <c r="J89" s="57">
        <v>1</v>
      </c>
      <c r="K89" s="57">
        <v>3</v>
      </c>
      <c r="L89" s="57">
        <v>0</v>
      </c>
      <c r="M89" s="57">
        <v>1</v>
      </c>
      <c r="N89" s="57">
        <v>0</v>
      </c>
      <c r="O89" s="57">
        <v>0</v>
      </c>
      <c r="P89" s="57">
        <v>0</v>
      </c>
      <c r="Q89" s="58">
        <v>0</v>
      </c>
      <c r="R89" s="59">
        <v>3</v>
      </c>
      <c r="S89" s="1"/>
      <c r="T89" s="1"/>
      <c r="U89" s="21"/>
      <c r="V89" s="21"/>
      <c r="W89" s="21"/>
      <c r="X89" s="21"/>
    </row>
    <row r="90" spans="1:24" x14ac:dyDescent="0.25">
      <c r="A90" s="55"/>
      <c r="B90" s="60" t="s">
        <v>109</v>
      </c>
      <c r="C90" s="57">
        <v>1</v>
      </c>
      <c r="D90" s="57">
        <v>0</v>
      </c>
      <c r="E90" s="57">
        <v>0</v>
      </c>
      <c r="F90" s="57">
        <v>1</v>
      </c>
      <c r="G90" s="57">
        <v>2</v>
      </c>
      <c r="H90" s="57">
        <v>1</v>
      </c>
      <c r="I90" s="57">
        <v>0</v>
      </c>
      <c r="J90" s="57">
        <v>1</v>
      </c>
      <c r="K90" s="57">
        <v>4</v>
      </c>
      <c r="L90" s="57">
        <v>0</v>
      </c>
      <c r="M90" s="57">
        <v>1</v>
      </c>
      <c r="N90" s="57">
        <v>0</v>
      </c>
      <c r="O90" s="57">
        <v>0</v>
      </c>
      <c r="P90" s="57">
        <v>0</v>
      </c>
      <c r="Q90" s="58">
        <v>18</v>
      </c>
      <c r="R90" s="59">
        <v>5</v>
      </c>
      <c r="S90" s="1"/>
      <c r="T90" s="1"/>
      <c r="U90" s="21"/>
      <c r="V90" s="21"/>
      <c r="W90" s="21"/>
      <c r="X90" s="21"/>
    </row>
    <row r="91" spans="1:24" x14ac:dyDescent="0.25">
      <c r="A91" s="55"/>
      <c r="B91" s="57" t="s">
        <v>110</v>
      </c>
      <c r="C91" s="57"/>
      <c r="D91" s="57"/>
      <c r="E91" s="57"/>
      <c r="F91" s="71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8"/>
      <c r="R91" s="59"/>
      <c r="S91" s="1"/>
      <c r="T91" s="1"/>
      <c r="U91" s="21"/>
      <c r="V91" s="21"/>
      <c r="W91" s="21"/>
      <c r="X91" s="21"/>
    </row>
    <row r="92" spans="1:24" ht="15.75" thickBot="1" x14ac:dyDescent="0.3">
      <c r="A92" s="61"/>
      <c r="B92" s="89" t="s">
        <v>111</v>
      </c>
      <c r="C92" s="89">
        <f>SUM(C88:C91)</f>
        <v>3</v>
      </c>
      <c r="D92" s="89">
        <f t="shared" ref="D92:P92" si="37">SUM(D88:D91)</f>
        <v>0</v>
      </c>
      <c r="E92" s="89">
        <f t="shared" si="37"/>
        <v>0</v>
      </c>
      <c r="F92" s="89">
        <f t="shared" si="37"/>
        <v>5</v>
      </c>
      <c r="G92" s="89">
        <f t="shared" si="37"/>
        <v>5</v>
      </c>
      <c r="H92" s="89">
        <f t="shared" si="37"/>
        <v>4</v>
      </c>
      <c r="I92" s="89">
        <f t="shared" si="37"/>
        <v>0</v>
      </c>
      <c r="J92" s="89">
        <f t="shared" si="37"/>
        <v>4</v>
      </c>
      <c r="K92" s="89">
        <f t="shared" si="37"/>
        <v>11</v>
      </c>
      <c r="L92" s="89">
        <f t="shared" si="37"/>
        <v>0</v>
      </c>
      <c r="M92" s="89">
        <f t="shared" si="37"/>
        <v>2</v>
      </c>
      <c r="N92" s="89">
        <f t="shared" si="37"/>
        <v>1</v>
      </c>
      <c r="O92" s="89">
        <f t="shared" si="37"/>
        <v>0</v>
      </c>
      <c r="P92" s="89">
        <f t="shared" si="37"/>
        <v>0</v>
      </c>
      <c r="Q92" s="91">
        <f t="shared" ref="Q92" si="38">9*G92/F92</f>
        <v>9</v>
      </c>
      <c r="R92" s="92">
        <f t="shared" ref="R92" si="39">(H92+K92)/F92</f>
        <v>3</v>
      </c>
      <c r="S92" s="1"/>
      <c r="T92" s="1"/>
      <c r="U92" s="21"/>
      <c r="V92" s="21"/>
      <c r="W92" s="21"/>
      <c r="X92" s="21"/>
    </row>
    <row r="93" spans="1:24" x14ac:dyDescent="0.25">
      <c r="A93" s="15"/>
      <c r="B93" s="12"/>
      <c r="C93" s="12"/>
      <c r="D93" s="12"/>
      <c r="E93" s="12"/>
      <c r="F93" s="79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3"/>
      <c r="R93" s="13"/>
      <c r="S93" s="1"/>
      <c r="T93" s="1"/>
      <c r="U93" s="21"/>
      <c r="V93" s="21"/>
      <c r="W93" s="21"/>
      <c r="X93" s="21"/>
    </row>
    <row r="94" spans="1:24" ht="15.75" thickBot="1" x14ac:dyDescent="0.3">
      <c r="A94" s="15"/>
      <c r="B94" s="12"/>
      <c r="C94" s="12"/>
      <c r="D94" s="12"/>
      <c r="E94" s="12"/>
      <c r="F94" s="79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3"/>
      <c r="R94" s="13"/>
      <c r="S94" s="1"/>
      <c r="T94" s="1"/>
      <c r="U94" s="21"/>
      <c r="V94" s="21"/>
      <c r="W94" s="21"/>
      <c r="X94" s="21"/>
    </row>
    <row r="95" spans="1:24" x14ac:dyDescent="0.25">
      <c r="A95" s="33"/>
      <c r="B95" s="36"/>
      <c r="C95" s="24" t="s">
        <v>62</v>
      </c>
      <c r="D95" s="24" t="s">
        <v>63</v>
      </c>
      <c r="E95" s="24" t="s">
        <v>64</v>
      </c>
      <c r="F95" s="78" t="s">
        <v>65</v>
      </c>
      <c r="G95" s="24" t="s">
        <v>66</v>
      </c>
      <c r="H95" s="24" t="s">
        <v>67</v>
      </c>
      <c r="I95" s="24" t="s">
        <v>48</v>
      </c>
      <c r="J95" s="24" t="s">
        <v>68</v>
      </c>
      <c r="K95" s="24" t="s">
        <v>50</v>
      </c>
      <c r="L95" s="24" t="s">
        <v>52</v>
      </c>
      <c r="M95" s="24" t="s">
        <v>69</v>
      </c>
      <c r="N95" s="24" t="s">
        <v>97</v>
      </c>
      <c r="O95" s="24" t="s">
        <v>70</v>
      </c>
      <c r="P95" s="24" t="s">
        <v>71</v>
      </c>
      <c r="Q95" s="37" t="s">
        <v>72</v>
      </c>
      <c r="R95" s="38" t="s">
        <v>73</v>
      </c>
      <c r="S95" s="1"/>
      <c r="T95" s="1"/>
      <c r="U95" s="21"/>
      <c r="V95" s="21"/>
      <c r="W95" s="21"/>
      <c r="X95" s="21"/>
    </row>
    <row r="96" spans="1:24" x14ac:dyDescent="0.25">
      <c r="A96" s="34" t="s">
        <v>1</v>
      </c>
      <c r="B96" s="32" t="s">
        <v>107</v>
      </c>
      <c r="C96" s="11">
        <f t="shared" ref="C96:P96" si="40">C4+C11+C18+C32+C39+C53+C60+C67+C74+C81+C88</f>
        <v>19</v>
      </c>
      <c r="D96" s="11">
        <f t="shared" si="40"/>
        <v>7</v>
      </c>
      <c r="E96" s="11">
        <f t="shared" si="40"/>
        <v>0</v>
      </c>
      <c r="F96" s="11">
        <f>F4+F11+F18+F32+F39+F53+F60+F67+F74+F81+F88</f>
        <v>52.999999999999993</v>
      </c>
      <c r="G96" s="11">
        <f t="shared" si="40"/>
        <v>55</v>
      </c>
      <c r="H96" s="11">
        <f t="shared" si="40"/>
        <v>72</v>
      </c>
      <c r="I96" s="11">
        <f t="shared" si="40"/>
        <v>4</v>
      </c>
      <c r="J96" s="11">
        <f t="shared" si="40"/>
        <v>57</v>
      </c>
      <c r="K96" s="11">
        <f t="shared" si="40"/>
        <v>37</v>
      </c>
      <c r="L96" s="11">
        <f t="shared" si="40"/>
        <v>8</v>
      </c>
      <c r="M96" s="11">
        <f t="shared" si="40"/>
        <v>4</v>
      </c>
      <c r="N96" s="11">
        <f t="shared" si="40"/>
        <v>3</v>
      </c>
      <c r="O96" s="11">
        <f t="shared" si="40"/>
        <v>3</v>
      </c>
      <c r="P96" s="11">
        <f t="shared" si="40"/>
        <v>0</v>
      </c>
      <c r="Q96" s="17">
        <f t="shared" ref="Q96:Q100" si="41">9*G96/F96</f>
        <v>9.3396226415094343</v>
      </c>
      <c r="R96" s="29">
        <f t="shared" ref="R96:R100" si="42">(H96+K96)/F96</f>
        <v>2.0566037735849059</v>
      </c>
      <c r="S96" s="1"/>
      <c r="T96" s="1"/>
      <c r="U96" s="21"/>
      <c r="V96" s="21"/>
      <c r="W96" s="21"/>
      <c r="X96" s="21"/>
    </row>
    <row r="97" spans="1:24" x14ac:dyDescent="0.25">
      <c r="A97" s="34"/>
      <c r="B97" s="4" t="s">
        <v>108</v>
      </c>
      <c r="C97" s="11">
        <v>19</v>
      </c>
      <c r="D97" s="11">
        <v>5</v>
      </c>
      <c r="E97" s="11">
        <v>0</v>
      </c>
      <c r="F97" s="11">
        <v>41</v>
      </c>
      <c r="G97" s="11">
        <v>21</v>
      </c>
      <c r="H97" s="11">
        <v>43</v>
      </c>
      <c r="I97" s="11">
        <v>3</v>
      </c>
      <c r="J97" s="11">
        <v>36</v>
      </c>
      <c r="K97" s="11">
        <v>28</v>
      </c>
      <c r="L97" s="11">
        <v>5</v>
      </c>
      <c r="M97" s="11">
        <v>4</v>
      </c>
      <c r="N97" s="11">
        <v>2</v>
      </c>
      <c r="O97" s="11">
        <v>3</v>
      </c>
      <c r="P97" s="11">
        <v>0</v>
      </c>
      <c r="Q97" s="17">
        <v>4.6097560975609753</v>
      </c>
      <c r="R97" s="29">
        <v>1.7317073170731707</v>
      </c>
      <c r="S97" s="1"/>
      <c r="T97" s="1"/>
      <c r="U97" s="21"/>
      <c r="V97" s="21"/>
      <c r="W97" s="21"/>
      <c r="X97" s="21"/>
    </row>
    <row r="98" spans="1:24" x14ac:dyDescent="0.25">
      <c r="A98" s="34"/>
      <c r="B98" s="4" t="s">
        <v>109</v>
      </c>
      <c r="C98" s="11">
        <v>23</v>
      </c>
      <c r="D98" s="11">
        <v>7</v>
      </c>
      <c r="E98" s="11">
        <v>0</v>
      </c>
      <c r="F98" s="11">
        <v>62</v>
      </c>
      <c r="G98" s="11">
        <v>39</v>
      </c>
      <c r="H98" s="11">
        <v>69</v>
      </c>
      <c r="I98" s="11">
        <v>1</v>
      </c>
      <c r="J98" s="11">
        <v>48</v>
      </c>
      <c r="K98" s="11">
        <v>24</v>
      </c>
      <c r="L98" s="11">
        <v>10</v>
      </c>
      <c r="M98" s="11">
        <v>7</v>
      </c>
      <c r="N98" s="11">
        <v>5</v>
      </c>
      <c r="O98" s="11">
        <v>2</v>
      </c>
      <c r="P98" s="11">
        <v>0</v>
      </c>
      <c r="Q98" s="17">
        <v>5.661290322580645</v>
      </c>
      <c r="R98" s="29">
        <v>1.5</v>
      </c>
      <c r="S98" s="1"/>
      <c r="T98" s="1"/>
      <c r="U98" s="21"/>
      <c r="V98" s="21"/>
      <c r="W98" s="21"/>
      <c r="X98" s="21"/>
    </row>
    <row r="99" spans="1:24" x14ac:dyDescent="0.25">
      <c r="A99" s="34"/>
      <c r="B99" s="1" t="s">
        <v>110</v>
      </c>
      <c r="C99" s="11">
        <v>10</v>
      </c>
      <c r="D99" s="11">
        <v>4</v>
      </c>
      <c r="E99" s="11">
        <v>1</v>
      </c>
      <c r="F99" s="11">
        <v>27</v>
      </c>
      <c r="G99" s="11">
        <v>21</v>
      </c>
      <c r="H99" s="11">
        <v>45</v>
      </c>
      <c r="I99" s="11">
        <v>2</v>
      </c>
      <c r="J99" s="11">
        <v>19</v>
      </c>
      <c r="K99" s="11">
        <v>12</v>
      </c>
      <c r="L99" s="11">
        <v>2</v>
      </c>
      <c r="M99" s="11">
        <v>8</v>
      </c>
      <c r="N99" s="11">
        <v>3</v>
      </c>
      <c r="O99" s="11">
        <v>1</v>
      </c>
      <c r="P99" s="11">
        <v>0</v>
      </c>
      <c r="Q99" s="17">
        <v>7</v>
      </c>
      <c r="R99" s="29">
        <v>2.1111111111111112</v>
      </c>
      <c r="S99" s="1"/>
      <c r="T99" s="1"/>
      <c r="U99" s="21"/>
      <c r="V99" s="21"/>
      <c r="W99" s="21"/>
      <c r="X99" s="21"/>
    </row>
    <row r="100" spans="1:24" ht="15.75" thickBot="1" x14ac:dyDescent="0.3">
      <c r="A100" s="35"/>
      <c r="B100" s="93" t="s">
        <v>98</v>
      </c>
      <c r="C100" s="93">
        <f>SUM(C96:C99)</f>
        <v>71</v>
      </c>
      <c r="D100" s="93">
        <f t="shared" ref="D100:P100" si="43">SUM(D96:D99)</f>
        <v>23</v>
      </c>
      <c r="E100" s="93">
        <f t="shared" si="43"/>
        <v>1</v>
      </c>
      <c r="F100" s="93">
        <f t="shared" si="43"/>
        <v>183</v>
      </c>
      <c r="G100" s="93">
        <f t="shared" si="43"/>
        <v>136</v>
      </c>
      <c r="H100" s="93">
        <f t="shared" si="43"/>
        <v>229</v>
      </c>
      <c r="I100" s="93">
        <f t="shared" si="43"/>
        <v>10</v>
      </c>
      <c r="J100" s="93">
        <f t="shared" si="43"/>
        <v>160</v>
      </c>
      <c r="K100" s="93">
        <f t="shared" si="43"/>
        <v>101</v>
      </c>
      <c r="L100" s="93">
        <f t="shared" si="43"/>
        <v>25</v>
      </c>
      <c r="M100" s="93">
        <f t="shared" si="43"/>
        <v>23</v>
      </c>
      <c r="N100" s="93">
        <f t="shared" si="43"/>
        <v>13</v>
      </c>
      <c r="O100" s="93">
        <f t="shared" si="43"/>
        <v>9</v>
      </c>
      <c r="P100" s="93">
        <f t="shared" si="43"/>
        <v>0</v>
      </c>
      <c r="Q100" s="26">
        <f t="shared" si="41"/>
        <v>6.6885245901639347</v>
      </c>
      <c r="R100" s="27">
        <f t="shared" si="42"/>
        <v>1.8032786885245902</v>
      </c>
      <c r="S100" s="1"/>
      <c r="T100" s="1"/>
      <c r="U100" s="21"/>
      <c r="V100" s="21"/>
      <c r="W100" s="21"/>
      <c r="X100" s="21"/>
    </row>
    <row r="101" spans="1:24" x14ac:dyDescent="0.25">
      <c r="A101" s="15"/>
      <c r="B101" s="2"/>
      <c r="S101" s="1"/>
      <c r="T101" s="1"/>
      <c r="U101" s="21"/>
      <c r="V101" s="21"/>
      <c r="W101" s="21"/>
      <c r="X101" s="21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3150D-F3B1-4726-A085-72D886DE950F}">
  <dimension ref="A1:W30"/>
  <sheetViews>
    <sheetView showGridLines="0" workbookViewId="0"/>
  </sheetViews>
  <sheetFormatPr defaultColWidth="6.7109375" defaultRowHeight="15" x14ac:dyDescent="0.25"/>
  <cols>
    <col min="1" max="1" width="21.140625" style="20" customWidth="1"/>
    <col min="2" max="4" width="5.5703125" customWidth="1"/>
    <col min="5" max="5" width="7.42578125" customWidth="1"/>
    <col min="6" max="23" width="5.5703125" customWidth="1"/>
  </cols>
  <sheetData>
    <row r="1" spans="1:23" ht="18.75" x14ac:dyDescent="0.3">
      <c r="I1" s="22" t="s">
        <v>289</v>
      </c>
    </row>
    <row r="2" spans="1:23" ht="18.75" x14ac:dyDescent="0.3">
      <c r="A2" s="22"/>
      <c r="T2" s="21"/>
      <c r="U2" s="21"/>
      <c r="V2" s="21"/>
      <c r="W2" s="21"/>
    </row>
    <row r="3" spans="1:23" x14ac:dyDescent="0.25">
      <c r="A3" s="12" t="s">
        <v>144</v>
      </c>
      <c r="B3" s="12" t="s">
        <v>40</v>
      </c>
      <c r="C3" s="12" t="s">
        <v>41</v>
      </c>
      <c r="D3" s="12" t="s">
        <v>42</v>
      </c>
      <c r="E3" s="12" t="s">
        <v>43</v>
      </c>
      <c r="F3" s="12" t="s">
        <v>44</v>
      </c>
      <c r="G3" s="12" t="s">
        <v>45</v>
      </c>
      <c r="H3" s="12" t="s">
        <v>46</v>
      </c>
      <c r="I3" s="12" t="s">
        <v>47</v>
      </c>
      <c r="J3" s="12" t="s">
        <v>48</v>
      </c>
      <c r="K3" s="12" t="s">
        <v>49</v>
      </c>
      <c r="L3" s="12" t="s">
        <v>50</v>
      </c>
      <c r="M3" s="12" t="s">
        <v>51</v>
      </c>
      <c r="N3" s="12" t="s">
        <v>68</v>
      </c>
      <c r="O3" s="12" t="s">
        <v>52</v>
      </c>
      <c r="P3" s="12" t="s">
        <v>53</v>
      </c>
      <c r="Q3" s="12" t="s">
        <v>54</v>
      </c>
      <c r="R3" s="12" t="s">
        <v>55</v>
      </c>
      <c r="S3" s="12" t="s">
        <v>56</v>
      </c>
      <c r="T3" s="13" t="s">
        <v>57</v>
      </c>
      <c r="U3" s="13" t="s">
        <v>58</v>
      </c>
      <c r="V3" s="13" t="s">
        <v>59</v>
      </c>
      <c r="W3" s="13" t="s">
        <v>60</v>
      </c>
    </row>
    <row r="4" spans="1:23" x14ac:dyDescent="0.25">
      <c r="A4" s="110" t="s">
        <v>74</v>
      </c>
      <c r="B4" s="74">
        <v>38</v>
      </c>
      <c r="C4" s="57">
        <v>136</v>
      </c>
      <c r="D4" s="57">
        <v>121</v>
      </c>
      <c r="E4" s="57">
        <v>35</v>
      </c>
      <c r="F4" s="57">
        <v>36</v>
      </c>
      <c r="G4" s="57">
        <v>23</v>
      </c>
      <c r="H4" s="57">
        <v>10</v>
      </c>
      <c r="I4" s="57">
        <v>2</v>
      </c>
      <c r="J4" s="57">
        <v>3</v>
      </c>
      <c r="K4" s="57">
        <v>19</v>
      </c>
      <c r="L4" s="74">
        <v>17</v>
      </c>
      <c r="M4" s="57">
        <v>0</v>
      </c>
      <c r="N4" s="57">
        <v>22</v>
      </c>
      <c r="O4" s="57">
        <v>2</v>
      </c>
      <c r="P4" s="57">
        <v>0</v>
      </c>
      <c r="Q4" s="57">
        <v>0</v>
      </c>
      <c r="R4" s="57">
        <v>1</v>
      </c>
      <c r="S4" s="57">
        <v>1</v>
      </c>
      <c r="T4" s="68">
        <f>(F4+L4+O4)/(D4+O4+M4)</f>
        <v>0.44715447154471544</v>
      </c>
      <c r="U4" s="68">
        <f>(G4+H4*2+I4*3+J4*4)/(D4)</f>
        <v>0.50413223140495866</v>
      </c>
      <c r="V4" s="68">
        <f t="shared" ref="V4:V27" si="0">U4+T4</f>
        <v>0.9512867029496741</v>
      </c>
      <c r="W4" s="68">
        <f>F4/D4</f>
        <v>0.2975206611570248</v>
      </c>
    </row>
    <row r="5" spans="1:23" x14ac:dyDescent="0.25">
      <c r="A5" s="110" t="s">
        <v>75</v>
      </c>
      <c r="B5" s="57">
        <v>21</v>
      </c>
      <c r="C5" s="57">
        <v>65</v>
      </c>
      <c r="D5" s="57">
        <v>56</v>
      </c>
      <c r="E5" s="57">
        <v>18</v>
      </c>
      <c r="F5" s="57">
        <v>22</v>
      </c>
      <c r="G5" s="57">
        <v>10</v>
      </c>
      <c r="H5" s="57">
        <v>10</v>
      </c>
      <c r="I5" s="57">
        <v>1</v>
      </c>
      <c r="J5" s="57">
        <v>2</v>
      </c>
      <c r="K5" s="57">
        <v>13</v>
      </c>
      <c r="L5" s="57">
        <v>9</v>
      </c>
      <c r="M5" s="57">
        <v>0</v>
      </c>
      <c r="N5" s="57">
        <v>11</v>
      </c>
      <c r="O5" s="57">
        <v>0</v>
      </c>
      <c r="P5" s="57">
        <v>1</v>
      </c>
      <c r="Q5" s="57">
        <v>0</v>
      </c>
      <c r="R5" s="57">
        <v>1</v>
      </c>
      <c r="S5" s="57">
        <v>0</v>
      </c>
      <c r="T5" s="68">
        <f>(F5+L5+O5)/(D5+O5+M5)</f>
        <v>0.5535714285714286</v>
      </c>
      <c r="U5" s="75">
        <f>(G5+H5*2+I5*3+J5*4)/(D5)</f>
        <v>0.7321428571428571</v>
      </c>
      <c r="V5" s="68">
        <f t="shared" si="0"/>
        <v>1.2857142857142856</v>
      </c>
      <c r="W5" s="68">
        <f>F5/D5</f>
        <v>0.39285714285714285</v>
      </c>
    </row>
    <row r="6" spans="1:23" x14ac:dyDescent="0.25">
      <c r="A6" s="110" t="s">
        <v>172</v>
      </c>
      <c r="B6" s="70">
        <v>2</v>
      </c>
      <c r="C6" s="70">
        <v>4</v>
      </c>
      <c r="D6" s="70">
        <v>4</v>
      </c>
      <c r="E6" s="70">
        <v>0</v>
      </c>
      <c r="F6" s="70">
        <v>2</v>
      </c>
      <c r="G6" s="70">
        <v>1</v>
      </c>
      <c r="H6" s="70">
        <v>1</v>
      </c>
      <c r="I6" s="70">
        <v>0</v>
      </c>
      <c r="J6" s="70">
        <v>0</v>
      </c>
      <c r="K6" s="70">
        <v>1</v>
      </c>
      <c r="L6" s="70">
        <v>0</v>
      </c>
      <c r="M6" s="70">
        <v>0</v>
      </c>
      <c r="N6" s="70">
        <v>1</v>
      </c>
      <c r="O6" s="70">
        <v>0</v>
      </c>
      <c r="P6" s="70">
        <v>0</v>
      </c>
      <c r="Q6" s="70">
        <v>0</v>
      </c>
      <c r="R6" s="70">
        <v>0</v>
      </c>
      <c r="S6" s="70">
        <v>0</v>
      </c>
      <c r="T6" s="68">
        <f>(F6+L6+O6)/(D6+O6+M6)</f>
        <v>0.5</v>
      </c>
      <c r="U6" s="68">
        <f>(G6+H6*2+I6*3+J6*4)/(D6)</f>
        <v>0.75</v>
      </c>
      <c r="V6" s="68">
        <f t="shared" si="0"/>
        <v>1.25</v>
      </c>
      <c r="W6" s="68">
        <f>F6/D6</f>
        <v>0.5</v>
      </c>
    </row>
    <row r="7" spans="1:23" x14ac:dyDescent="0.25">
      <c r="A7" s="97" t="s">
        <v>76</v>
      </c>
      <c r="B7" s="11">
        <v>37</v>
      </c>
      <c r="C7" s="2">
        <v>143</v>
      </c>
      <c r="D7" s="2">
        <v>125</v>
      </c>
      <c r="E7" s="2">
        <v>39</v>
      </c>
      <c r="F7" s="2">
        <v>51</v>
      </c>
      <c r="G7" s="2">
        <v>30</v>
      </c>
      <c r="H7" s="2">
        <v>15</v>
      </c>
      <c r="I7" s="2">
        <v>4</v>
      </c>
      <c r="J7" s="11">
        <v>0</v>
      </c>
      <c r="K7" s="11">
        <v>24</v>
      </c>
      <c r="L7" s="2">
        <v>17</v>
      </c>
      <c r="M7" s="2">
        <v>3</v>
      </c>
      <c r="N7" s="11">
        <v>4</v>
      </c>
      <c r="O7" s="11">
        <v>2</v>
      </c>
      <c r="P7" s="11">
        <v>0</v>
      </c>
      <c r="Q7" s="11">
        <v>0</v>
      </c>
      <c r="R7" s="2">
        <v>9</v>
      </c>
      <c r="S7" s="11">
        <v>1</v>
      </c>
      <c r="T7" s="17">
        <f>(F7+L7+O7)/(D7+O7+M7)</f>
        <v>0.53846153846153844</v>
      </c>
      <c r="U7" s="17">
        <f>(G7+H7*2+I7*3+J7*4)/(D7)</f>
        <v>0.57599999999999996</v>
      </c>
      <c r="V7" s="17">
        <f t="shared" si="0"/>
        <v>1.1144615384615384</v>
      </c>
      <c r="W7" s="17">
        <f>F7/D7</f>
        <v>0.40799999999999997</v>
      </c>
    </row>
    <row r="8" spans="1:23" x14ac:dyDescent="0.25">
      <c r="A8" s="97" t="s">
        <v>78</v>
      </c>
      <c r="B8" s="11">
        <v>28</v>
      </c>
      <c r="C8" s="11">
        <v>78</v>
      </c>
      <c r="D8" s="11">
        <v>65</v>
      </c>
      <c r="E8" s="11">
        <v>16</v>
      </c>
      <c r="F8" s="11">
        <v>26</v>
      </c>
      <c r="G8" s="11">
        <v>17</v>
      </c>
      <c r="H8" s="11">
        <v>5</v>
      </c>
      <c r="I8" s="11">
        <v>2</v>
      </c>
      <c r="J8" s="11">
        <v>0</v>
      </c>
      <c r="K8" s="11">
        <v>15</v>
      </c>
      <c r="L8" s="11">
        <v>8</v>
      </c>
      <c r="M8" s="11">
        <v>1</v>
      </c>
      <c r="N8" s="11">
        <v>15</v>
      </c>
      <c r="O8" s="11">
        <v>2</v>
      </c>
      <c r="P8" s="11">
        <v>0</v>
      </c>
      <c r="Q8" s="11">
        <v>0</v>
      </c>
      <c r="R8" s="11">
        <v>1</v>
      </c>
      <c r="S8" s="11">
        <v>1</v>
      </c>
      <c r="T8" s="17">
        <f>(F8+L8+O8)/(D8+O8+M8)</f>
        <v>0.52941176470588236</v>
      </c>
      <c r="U8" s="17">
        <f>(G8+H8*2+I8*3+J8*4)/(D8)</f>
        <v>0.50769230769230766</v>
      </c>
      <c r="V8" s="17">
        <f t="shared" si="0"/>
        <v>1.0371040723981899</v>
      </c>
      <c r="W8" s="17">
        <f>F8/D8</f>
        <v>0.4</v>
      </c>
    </row>
    <row r="9" spans="1:23" x14ac:dyDescent="0.25">
      <c r="A9" s="97" t="s">
        <v>106</v>
      </c>
      <c r="B9" s="11">
        <v>1</v>
      </c>
      <c r="C9" s="11">
        <v>1</v>
      </c>
      <c r="D9" s="11">
        <v>1</v>
      </c>
      <c r="E9" s="11">
        <v>0</v>
      </c>
      <c r="F9" s="11">
        <v>1</v>
      </c>
      <c r="G9" s="11">
        <v>1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7">
        <f>(F9+L9+O9)/(D9+O9+M9)</f>
        <v>1</v>
      </c>
      <c r="U9" s="17">
        <f>(G9+H9*2+I9*3+J9*4)/(D9)</f>
        <v>1</v>
      </c>
      <c r="V9" s="17">
        <f t="shared" si="0"/>
        <v>2</v>
      </c>
      <c r="W9" s="17">
        <f>F9/D9</f>
        <v>1</v>
      </c>
    </row>
    <row r="10" spans="1:23" x14ac:dyDescent="0.25">
      <c r="A10" s="110" t="s">
        <v>82</v>
      </c>
      <c r="B10" s="70">
        <v>29</v>
      </c>
      <c r="C10" s="70">
        <v>89</v>
      </c>
      <c r="D10" s="70">
        <v>80</v>
      </c>
      <c r="E10" s="70">
        <v>17</v>
      </c>
      <c r="F10" s="70">
        <v>21</v>
      </c>
      <c r="G10" s="70">
        <v>12</v>
      </c>
      <c r="H10" s="70">
        <v>3</v>
      </c>
      <c r="I10" s="70">
        <v>0</v>
      </c>
      <c r="J10" s="70">
        <v>0</v>
      </c>
      <c r="K10" s="70">
        <v>13</v>
      </c>
      <c r="L10" s="70">
        <v>5</v>
      </c>
      <c r="M10" s="70">
        <v>1</v>
      </c>
      <c r="N10" s="70">
        <v>7</v>
      </c>
      <c r="O10" s="70">
        <v>2</v>
      </c>
      <c r="P10" s="70">
        <v>0</v>
      </c>
      <c r="Q10" s="70">
        <v>0</v>
      </c>
      <c r="R10" s="70">
        <v>8</v>
      </c>
      <c r="S10" s="70">
        <v>0</v>
      </c>
      <c r="T10" s="68">
        <f>(F10+L10+O10)/(D10+O10+M10)</f>
        <v>0.33734939759036142</v>
      </c>
      <c r="U10" s="68">
        <f>(G10+H10*2+I10*3+J10*4)/(D10)</f>
        <v>0.22500000000000001</v>
      </c>
      <c r="V10" s="68">
        <f t="shared" si="0"/>
        <v>0.5623493975903614</v>
      </c>
      <c r="W10" s="68">
        <f>F10/D10</f>
        <v>0.26250000000000001</v>
      </c>
    </row>
    <row r="11" spans="1:23" x14ac:dyDescent="0.25">
      <c r="A11" s="110" t="s">
        <v>100</v>
      </c>
      <c r="B11" s="70">
        <v>20</v>
      </c>
      <c r="C11" s="70">
        <v>68</v>
      </c>
      <c r="D11" s="70">
        <v>54</v>
      </c>
      <c r="E11" s="70">
        <v>11</v>
      </c>
      <c r="F11" s="70">
        <v>14</v>
      </c>
      <c r="G11" s="70">
        <v>8</v>
      </c>
      <c r="H11" s="70">
        <v>6</v>
      </c>
      <c r="I11" s="70">
        <v>0</v>
      </c>
      <c r="J11" s="70">
        <v>0</v>
      </c>
      <c r="K11" s="70">
        <v>10</v>
      </c>
      <c r="L11" s="70">
        <v>14</v>
      </c>
      <c r="M11" s="70">
        <v>0</v>
      </c>
      <c r="N11" s="70">
        <v>6</v>
      </c>
      <c r="O11" s="70">
        <v>0</v>
      </c>
      <c r="P11" s="70">
        <v>0</v>
      </c>
      <c r="Q11" s="70">
        <v>0</v>
      </c>
      <c r="R11" s="70">
        <v>0</v>
      </c>
      <c r="S11" s="70">
        <v>2</v>
      </c>
      <c r="T11" s="68">
        <f>(F11+L11+O11)/(D11+O11+M11)</f>
        <v>0.51851851851851849</v>
      </c>
      <c r="U11" s="68">
        <f>(G11+H11*2+I11*3+J11*4)/(D11)</f>
        <v>0.37037037037037035</v>
      </c>
      <c r="V11" s="68">
        <f t="shared" si="0"/>
        <v>0.88888888888888884</v>
      </c>
      <c r="W11" s="68">
        <f>F11/D11</f>
        <v>0.25925925925925924</v>
      </c>
    </row>
    <row r="12" spans="1:23" x14ac:dyDescent="0.25">
      <c r="A12" s="110" t="s">
        <v>83</v>
      </c>
      <c r="B12" s="70">
        <v>31</v>
      </c>
      <c r="C12" s="70">
        <v>93</v>
      </c>
      <c r="D12" s="70">
        <v>80</v>
      </c>
      <c r="E12" s="70">
        <v>24</v>
      </c>
      <c r="F12" s="70">
        <v>21</v>
      </c>
      <c r="G12" s="70">
        <v>14</v>
      </c>
      <c r="H12" s="70">
        <v>5</v>
      </c>
      <c r="I12" s="70">
        <v>1</v>
      </c>
      <c r="J12" s="70">
        <v>0</v>
      </c>
      <c r="K12" s="70">
        <v>4</v>
      </c>
      <c r="L12" s="70">
        <v>12</v>
      </c>
      <c r="M12" s="70">
        <v>0</v>
      </c>
      <c r="N12" s="70">
        <v>14</v>
      </c>
      <c r="O12" s="70">
        <v>2</v>
      </c>
      <c r="P12" s="70">
        <v>0</v>
      </c>
      <c r="Q12" s="70">
        <v>0</v>
      </c>
      <c r="R12" s="70">
        <v>5</v>
      </c>
      <c r="S12" s="70">
        <v>0</v>
      </c>
      <c r="T12" s="68">
        <f>(F12+L12+O12)/(D12+O12+M12)</f>
        <v>0.42682926829268292</v>
      </c>
      <c r="U12" s="68">
        <f>(G12+H12*2+I12*3+J12*4)/(D12)</f>
        <v>0.33750000000000002</v>
      </c>
      <c r="V12" s="68">
        <f t="shared" si="0"/>
        <v>0.764329268292683</v>
      </c>
      <c r="W12" s="68">
        <f>F12/D12</f>
        <v>0.26250000000000001</v>
      </c>
    </row>
    <row r="13" spans="1:23" x14ac:dyDescent="0.25">
      <c r="A13" s="97" t="s">
        <v>84</v>
      </c>
      <c r="B13" s="11">
        <v>4</v>
      </c>
      <c r="C13" s="11">
        <v>9</v>
      </c>
      <c r="D13" s="11">
        <v>9</v>
      </c>
      <c r="E13" s="11">
        <v>1</v>
      </c>
      <c r="F13" s="11">
        <v>3</v>
      </c>
      <c r="G13" s="11">
        <v>2</v>
      </c>
      <c r="H13" s="11">
        <v>1</v>
      </c>
      <c r="I13" s="11">
        <v>0</v>
      </c>
      <c r="J13" s="11">
        <v>0</v>
      </c>
      <c r="K13" s="11">
        <v>5</v>
      </c>
      <c r="L13" s="11">
        <v>0</v>
      </c>
      <c r="M13" s="11">
        <v>0</v>
      </c>
      <c r="N13" s="11">
        <v>3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7">
        <f>(F13+L13+O13)/(D13+O13+M13)</f>
        <v>0.33333333333333331</v>
      </c>
      <c r="U13" s="17">
        <f>(G13+H13*2+I13*3+J13*4)/(D13)</f>
        <v>0.44444444444444442</v>
      </c>
      <c r="V13" s="17">
        <f t="shared" si="0"/>
        <v>0.77777777777777768</v>
      </c>
      <c r="W13" s="17">
        <f>F13/D13</f>
        <v>0.33333333333333331</v>
      </c>
    </row>
    <row r="14" spans="1:23" x14ac:dyDescent="0.25">
      <c r="A14" s="97" t="s">
        <v>85</v>
      </c>
      <c r="B14" s="11">
        <v>19</v>
      </c>
      <c r="C14" s="11">
        <v>54</v>
      </c>
      <c r="D14" s="11">
        <v>53</v>
      </c>
      <c r="E14" s="11">
        <v>8</v>
      </c>
      <c r="F14" s="11">
        <v>10</v>
      </c>
      <c r="G14" s="11">
        <v>10</v>
      </c>
      <c r="H14" s="11">
        <v>0</v>
      </c>
      <c r="I14" s="11">
        <v>0</v>
      </c>
      <c r="J14" s="11">
        <v>0</v>
      </c>
      <c r="K14" s="11">
        <v>6</v>
      </c>
      <c r="L14" s="11">
        <v>2</v>
      </c>
      <c r="M14" s="11">
        <v>0</v>
      </c>
      <c r="N14" s="11">
        <v>17</v>
      </c>
      <c r="O14" s="11">
        <v>0</v>
      </c>
      <c r="P14" s="11">
        <v>1</v>
      </c>
      <c r="Q14" s="11">
        <v>1</v>
      </c>
      <c r="R14" s="11">
        <v>2</v>
      </c>
      <c r="S14" s="11">
        <v>0</v>
      </c>
      <c r="T14" s="17">
        <f>(F14+L14+O14)/(D14+O14+M14)</f>
        <v>0.22641509433962265</v>
      </c>
      <c r="U14" s="17">
        <f>(G14+H14*2+I14*3+J14*4)/(D14)</f>
        <v>0.18867924528301888</v>
      </c>
      <c r="V14" s="17">
        <f t="shared" si="0"/>
        <v>0.41509433962264153</v>
      </c>
      <c r="W14" s="17">
        <f>F14/D14</f>
        <v>0.18867924528301888</v>
      </c>
    </row>
    <row r="15" spans="1:23" x14ac:dyDescent="0.25">
      <c r="A15" s="97" t="s">
        <v>175</v>
      </c>
      <c r="B15" s="11">
        <v>1</v>
      </c>
      <c r="C15" s="11">
        <v>3</v>
      </c>
      <c r="D15" s="11">
        <v>2</v>
      </c>
      <c r="E15" s="11">
        <v>2</v>
      </c>
      <c r="F15" s="11">
        <v>1</v>
      </c>
      <c r="G15" s="11">
        <v>0</v>
      </c>
      <c r="H15" s="11">
        <v>0</v>
      </c>
      <c r="I15" s="11">
        <v>1</v>
      </c>
      <c r="J15" s="11">
        <v>0</v>
      </c>
      <c r="K15" s="11">
        <v>0</v>
      </c>
      <c r="L15" s="11">
        <v>1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7">
        <f>(F15+L15+O15)/(D15+O15+M15)</f>
        <v>1</v>
      </c>
      <c r="U15" s="17">
        <f>(G15+H15*2+I15*3+J15*4)/(D15)</f>
        <v>1.5</v>
      </c>
      <c r="V15" s="17">
        <f t="shared" si="0"/>
        <v>2.5</v>
      </c>
      <c r="W15" s="17">
        <f>F15/D15</f>
        <v>0.5</v>
      </c>
    </row>
    <row r="16" spans="1:23" x14ac:dyDescent="0.25">
      <c r="A16" s="110" t="s">
        <v>86</v>
      </c>
      <c r="B16" s="70">
        <v>21</v>
      </c>
      <c r="C16" s="70">
        <v>62</v>
      </c>
      <c r="D16" s="70">
        <v>50</v>
      </c>
      <c r="E16" s="70">
        <v>6</v>
      </c>
      <c r="F16" s="70">
        <v>13</v>
      </c>
      <c r="G16" s="70">
        <v>11</v>
      </c>
      <c r="H16" s="70">
        <v>3</v>
      </c>
      <c r="I16" s="70">
        <v>0</v>
      </c>
      <c r="J16" s="70">
        <v>0</v>
      </c>
      <c r="K16" s="70">
        <v>11</v>
      </c>
      <c r="L16" s="70">
        <v>5</v>
      </c>
      <c r="M16" s="70">
        <v>1</v>
      </c>
      <c r="N16" s="70">
        <v>16</v>
      </c>
      <c r="O16" s="70">
        <v>4</v>
      </c>
      <c r="P16" s="70">
        <v>0</v>
      </c>
      <c r="Q16" s="70">
        <v>0</v>
      </c>
      <c r="R16" s="70">
        <v>0</v>
      </c>
      <c r="S16" s="70">
        <v>0</v>
      </c>
      <c r="T16" s="68">
        <f>(F16+L16+O16)/(D16+O16+M16)</f>
        <v>0.4</v>
      </c>
      <c r="U16" s="68">
        <f>(G16+H16*2+I16*3+J16*4)/(D16)</f>
        <v>0.34</v>
      </c>
      <c r="V16" s="68">
        <f t="shared" si="0"/>
        <v>0.74</v>
      </c>
      <c r="W16" s="68">
        <f>F16/D16</f>
        <v>0.26</v>
      </c>
    </row>
    <row r="17" spans="1:23" x14ac:dyDescent="0.25">
      <c r="A17" s="110" t="s">
        <v>87</v>
      </c>
      <c r="B17" s="70">
        <v>30</v>
      </c>
      <c r="C17" s="70">
        <v>108</v>
      </c>
      <c r="D17" s="70">
        <v>94</v>
      </c>
      <c r="E17" s="70">
        <v>25</v>
      </c>
      <c r="F17" s="70">
        <v>40</v>
      </c>
      <c r="G17" s="70">
        <v>26</v>
      </c>
      <c r="H17" s="70">
        <v>8</v>
      </c>
      <c r="I17" s="70">
        <v>0</v>
      </c>
      <c r="J17" s="74">
        <v>6</v>
      </c>
      <c r="K17" s="74">
        <v>34</v>
      </c>
      <c r="L17" s="70">
        <v>16</v>
      </c>
      <c r="M17" s="70">
        <v>2</v>
      </c>
      <c r="N17" s="70">
        <v>15</v>
      </c>
      <c r="O17" s="70">
        <v>4</v>
      </c>
      <c r="P17" s="70">
        <v>1</v>
      </c>
      <c r="Q17" s="70">
        <v>0</v>
      </c>
      <c r="R17" s="70">
        <v>0</v>
      </c>
      <c r="S17" s="70">
        <v>1</v>
      </c>
      <c r="T17" s="68">
        <f>(F17+L17+O17)/(D17+O17+M17)</f>
        <v>0.6</v>
      </c>
      <c r="U17" s="68">
        <f>(G17+H17*2+I17*3+J17*4)/(D17)</f>
        <v>0.7021276595744681</v>
      </c>
      <c r="V17" s="75">
        <f t="shared" si="0"/>
        <v>1.302127659574468</v>
      </c>
      <c r="W17" s="68">
        <f>F17/D17</f>
        <v>0.42553191489361702</v>
      </c>
    </row>
    <row r="18" spans="1:23" x14ac:dyDescent="0.25">
      <c r="A18" s="110" t="s">
        <v>88</v>
      </c>
      <c r="B18" s="70">
        <v>28</v>
      </c>
      <c r="C18" s="70">
        <v>85</v>
      </c>
      <c r="D18" s="70">
        <v>72</v>
      </c>
      <c r="E18" s="70">
        <v>15</v>
      </c>
      <c r="F18" s="70">
        <v>25</v>
      </c>
      <c r="G18" s="70">
        <v>18</v>
      </c>
      <c r="H18" s="70">
        <v>4</v>
      </c>
      <c r="I18" s="70">
        <v>0</v>
      </c>
      <c r="J18" s="70">
        <v>2</v>
      </c>
      <c r="K18" s="70">
        <v>14</v>
      </c>
      <c r="L18" s="70">
        <v>7</v>
      </c>
      <c r="M18" s="70">
        <v>0</v>
      </c>
      <c r="N18" s="70">
        <v>9</v>
      </c>
      <c r="O18" s="70">
        <v>2</v>
      </c>
      <c r="P18" s="70">
        <v>0</v>
      </c>
      <c r="Q18" s="70">
        <v>0</v>
      </c>
      <c r="R18" s="70">
        <v>3</v>
      </c>
      <c r="S18" s="70">
        <v>0</v>
      </c>
      <c r="T18" s="68">
        <f>(F18+L18+O18)/(D18+O18+M18)</f>
        <v>0.45945945945945948</v>
      </c>
      <c r="U18" s="68">
        <f>(G18+H18*2+I18*3+J18*4)/(D18)</f>
        <v>0.47222222222222221</v>
      </c>
      <c r="V18" s="68">
        <f t="shared" si="0"/>
        <v>0.93168168168168175</v>
      </c>
      <c r="W18" s="68">
        <f>F18/D18</f>
        <v>0.34722222222222221</v>
      </c>
    </row>
    <row r="19" spans="1:23" x14ac:dyDescent="0.25">
      <c r="A19" s="97" t="s">
        <v>89</v>
      </c>
      <c r="B19" s="11">
        <v>8</v>
      </c>
      <c r="C19" s="11">
        <v>23</v>
      </c>
      <c r="D19" s="11">
        <v>19</v>
      </c>
      <c r="E19" s="11">
        <v>7</v>
      </c>
      <c r="F19" s="11">
        <v>5</v>
      </c>
      <c r="G19" s="11">
        <v>3</v>
      </c>
      <c r="H19" s="11">
        <v>2</v>
      </c>
      <c r="I19" s="11">
        <v>0</v>
      </c>
      <c r="J19" s="11">
        <v>0</v>
      </c>
      <c r="K19" s="11">
        <v>5</v>
      </c>
      <c r="L19" s="11">
        <v>4</v>
      </c>
      <c r="M19" s="11">
        <v>0</v>
      </c>
      <c r="N19" s="11">
        <v>5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7">
        <f>(F19+L19+O19)/(D19+O19+M19)</f>
        <v>0.47368421052631576</v>
      </c>
      <c r="U19" s="17">
        <f>(G19+H19*2+I19*3+J19*4)/(D19)</f>
        <v>0.36842105263157893</v>
      </c>
      <c r="V19" s="17">
        <f t="shared" si="0"/>
        <v>0.84210526315789469</v>
      </c>
      <c r="W19" s="17">
        <f>F19/D19</f>
        <v>0.26315789473684209</v>
      </c>
    </row>
    <row r="20" spans="1:23" x14ac:dyDescent="0.25">
      <c r="A20" s="97" t="s">
        <v>90</v>
      </c>
      <c r="B20" s="11">
        <v>2</v>
      </c>
      <c r="C20" s="11">
        <v>2</v>
      </c>
      <c r="D20" s="11">
        <v>1</v>
      </c>
      <c r="E20" s="11">
        <v>0</v>
      </c>
      <c r="F20" s="11">
        <v>1</v>
      </c>
      <c r="G20" s="11">
        <v>1</v>
      </c>
      <c r="H20" s="11">
        <v>0</v>
      </c>
      <c r="I20" s="11">
        <v>0</v>
      </c>
      <c r="J20" s="11">
        <v>0</v>
      </c>
      <c r="K20" s="11">
        <v>0</v>
      </c>
      <c r="L20" s="11">
        <v>1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7">
        <f>(F20+L20+O20)/(D20+O20+M20)</f>
        <v>2</v>
      </c>
      <c r="U20" s="17">
        <f>(G20+H20*2+I20*3+J20*4)/(D20)</f>
        <v>1</v>
      </c>
      <c r="V20" s="17">
        <f t="shared" si="0"/>
        <v>3</v>
      </c>
      <c r="W20" s="17">
        <f>F20/D20</f>
        <v>1</v>
      </c>
    </row>
    <row r="21" spans="1:23" x14ac:dyDescent="0.25">
      <c r="A21" s="97" t="s">
        <v>96</v>
      </c>
      <c r="B21" s="11">
        <v>1</v>
      </c>
      <c r="C21" s="11">
        <v>2</v>
      </c>
      <c r="D21" s="11">
        <v>2</v>
      </c>
      <c r="E21" s="11">
        <v>1</v>
      </c>
      <c r="F21" s="11">
        <v>1</v>
      </c>
      <c r="G21" s="11">
        <v>1</v>
      </c>
      <c r="H21" s="11">
        <v>0</v>
      </c>
      <c r="I21" s="11">
        <v>0</v>
      </c>
      <c r="J21" s="11">
        <v>0</v>
      </c>
      <c r="K21" s="11">
        <v>1</v>
      </c>
      <c r="L21" s="11">
        <v>0</v>
      </c>
      <c r="M21" s="11">
        <v>0</v>
      </c>
      <c r="N21" s="11">
        <v>1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7">
        <f>(F21+L21+O21)/(D21+O21+M21)</f>
        <v>0.5</v>
      </c>
      <c r="U21" s="17">
        <f>(G21+H21*2+I21*3+J21*4)/(D21)</f>
        <v>0.5</v>
      </c>
      <c r="V21" s="17">
        <f t="shared" si="0"/>
        <v>1</v>
      </c>
      <c r="W21" s="17">
        <f>F21/D21</f>
        <v>0.5</v>
      </c>
    </row>
    <row r="22" spans="1:23" x14ac:dyDescent="0.25">
      <c r="A22" s="110" t="s">
        <v>92</v>
      </c>
      <c r="B22" s="70">
        <v>29</v>
      </c>
      <c r="C22" s="70">
        <v>100</v>
      </c>
      <c r="D22" s="70">
        <v>89</v>
      </c>
      <c r="E22" s="70">
        <v>19</v>
      </c>
      <c r="F22" s="70">
        <v>22</v>
      </c>
      <c r="G22" s="70">
        <v>18</v>
      </c>
      <c r="H22" s="70">
        <v>4</v>
      </c>
      <c r="I22" s="70">
        <v>0</v>
      </c>
      <c r="J22" s="70">
        <v>1</v>
      </c>
      <c r="K22" s="70">
        <v>15</v>
      </c>
      <c r="L22" s="70">
        <v>12</v>
      </c>
      <c r="M22" s="70">
        <v>0</v>
      </c>
      <c r="N22" s="70">
        <v>20</v>
      </c>
      <c r="O22" s="74">
        <v>5</v>
      </c>
      <c r="P22" s="70">
        <v>0</v>
      </c>
      <c r="Q22" s="70">
        <v>0</v>
      </c>
      <c r="R22" s="70">
        <v>6</v>
      </c>
      <c r="S22" s="70">
        <v>0</v>
      </c>
      <c r="T22" s="68">
        <f>(F22+L22+O22)/(D22+O22+M22)</f>
        <v>0.41489361702127658</v>
      </c>
      <c r="U22" s="68">
        <f>(G22+H22*2+I22*3+J22*4)/(D22)</f>
        <v>0.33707865168539325</v>
      </c>
      <c r="V22" s="68">
        <f t="shared" si="0"/>
        <v>0.75197226870666989</v>
      </c>
      <c r="W22" s="68">
        <f>F22/D22</f>
        <v>0.24719101123595505</v>
      </c>
    </row>
    <row r="23" spans="1:23" x14ac:dyDescent="0.25">
      <c r="A23" s="110" t="s">
        <v>93</v>
      </c>
      <c r="B23" s="70">
        <v>16</v>
      </c>
      <c r="C23" s="70">
        <v>41</v>
      </c>
      <c r="D23" s="70">
        <v>35</v>
      </c>
      <c r="E23" s="70">
        <v>5</v>
      </c>
      <c r="F23" s="70">
        <v>8</v>
      </c>
      <c r="G23" s="70">
        <v>6</v>
      </c>
      <c r="H23" s="70">
        <v>3</v>
      </c>
      <c r="I23" s="70">
        <v>0</v>
      </c>
      <c r="J23" s="70">
        <v>0</v>
      </c>
      <c r="K23" s="70">
        <v>5</v>
      </c>
      <c r="L23" s="70">
        <v>6</v>
      </c>
      <c r="M23" s="70">
        <v>1</v>
      </c>
      <c r="N23" s="70">
        <v>9</v>
      </c>
      <c r="O23" s="70">
        <v>1</v>
      </c>
      <c r="P23" s="70">
        <v>0</v>
      </c>
      <c r="Q23" s="70">
        <v>0</v>
      </c>
      <c r="R23" s="70">
        <v>0</v>
      </c>
      <c r="S23" s="70">
        <v>0</v>
      </c>
      <c r="T23" s="68">
        <f>(F23+L23+O23)/(D23+O23+M23)</f>
        <v>0.40540540540540543</v>
      </c>
      <c r="U23" s="68">
        <f>(G23+H23*2+I23*3+J23*4)/(D23)</f>
        <v>0.34285714285714286</v>
      </c>
      <c r="V23" s="68">
        <f t="shared" si="0"/>
        <v>0.74826254826254823</v>
      </c>
      <c r="W23" s="68">
        <f>F23/D23</f>
        <v>0.22857142857142856</v>
      </c>
    </row>
    <row r="24" spans="1:23" x14ac:dyDescent="0.25">
      <c r="A24" s="110" t="s">
        <v>94</v>
      </c>
      <c r="B24" s="70">
        <v>34</v>
      </c>
      <c r="C24" s="70">
        <v>117</v>
      </c>
      <c r="D24" s="70">
        <v>104</v>
      </c>
      <c r="E24" s="70">
        <v>25</v>
      </c>
      <c r="F24" s="70">
        <v>26</v>
      </c>
      <c r="G24" s="70">
        <v>16</v>
      </c>
      <c r="H24" s="70">
        <v>9</v>
      </c>
      <c r="I24" s="70">
        <v>0</v>
      </c>
      <c r="J24" s="70">
        <v>1</v>
      </c>
      <c r="K24" s="70">
        <v>23</v>
      </c>
      <c r="L24" s="70">
        <v>9</v>
      </c>
      <c r="M24" s="70">
        <v>0</v>
      </c>
      <c r="N24" s="70">
        <v>20</v>
      </c>
      <c r="O24" s="70">
        <v>2</v>
      </c>
      <c r="P24" s="70">
        <v>0</v>
      </c>
      <c r="Q24" s="70">
        <v>0</v>
      </c>
      <c r="R24" s="70">
        <v>3</v>
      </c>
      <c r="S24" s="70">
        <v>0</v>
      </c>
      <c r="T24" s="68">
        <f>(F24+L24+O24)/(D24+O24+M24)</f>
        <v>0.34905660377358488</v>
      </c>
      <c r="U24" s="68">
        <f>(G24+H24*2+I24*3+J24*4)/(D24)</f>
        <v>0.36538461538461536</v>
      </c>
      <c r="V24" s="68">
        <f t="shared" si="0"/>
        <v>0.71444121915820025</v>
      </c>
      <c r="W24" s="68">
        <f>F24/D24</f>
        <v>0.25</v>
      </c>
    </row>
    <row r="25" spans="1:23" x14ac:dyDescent="0.25">
      <c r="A25" s="97" t="s">
        <v>105</v>
      </c>
      <c r="B25" s="11">
        <v>2</v>
      </c>
      <c r="C25" s="11">
        <v>4</v>
      </c>
      <c r="D25" s="11">
        <v>4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2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7">
        <f>(F25+L25+O25)/(D25+O25+M25)</f>
        <v>0</v>
      </c>
      <c r="U25" s="17">
        <f>(G25+H25*2+I25*3+J25*4)/(D25)</f>
        <v>0</v>
      </c>
      <c r="V25" s="17">
        <f t="shared" si="0"/>
        <v>0</v>
      </c>
      <c r="W25" s="17">
        <f>F25/D25</f>
        <v>0</v>
      </c>
    </row>
    <row r="26" spans="1:23" x14ac:dyDescent="0.25">
      <c r="A26" s="97" t="s">
        <v>95</v>
      </c>
      <c r="B26" s="11">
        <v>30</v>
      </c>
      <c r="C26" s="11">
        <v>110</v>
      </c>
      <c r="D26" s="11">
        <v>101</v>
      </c>
      <c r="E26" s="11">
        <v>23</v>
      </c>
      <c r="F26" s="11">
        <v>38</v>
      </c>
      <c r="G26" s="11">
        <v>23</v>
      </c>
      <c r="H26" s="11">
        <v>11</v>
      </c>
      <c r="I26" s="11">
        <v>0</v>
      </c>
      <c r="J26" s="11">
        <v>4</v>
      </c>
      <c r="K26" s="11">
        <v>32</v>
      </c>
      <c r="L26" s="11">
        <v>9</v>
      </c>
      <c r="M26" s="11">
        <v>1</v>
      </c>
      <c r="N26" s="11">
        <v>10</v>
      </c>
      <c r="O26" s="11">
        <v>1</v>
      </c>
      <c r="P26" s="11">
        <v>0</v>
      </c>
      <c r="Q26" s="11">
        <v>1</v>
      </c>
      <c r="R26" s="11">
        <v>3</v>
      </c>
      <c r="S26" s="11">
        <v>0</v>
      </c>
      <c r="T26" s="17">
        <f>(F26+L26+O26)/(D26+O26+M26)</f>
        <v>0.46601941747572817</v>
      </c>
      <c r="U26" s="17">
        <f>(G26+H26*2+I26*3+J26*4)/(D26)</f>
        <v>0.60396039603960394</v>
      </c>
      <c r="V26" s="17">
        <f t="shared" si="0"/>
        <v>1.069979813515332</v>
      </c>
      <c r="W26" s="17">
        <f>F26/D26</f>
        <v>0.37623762376237624</v>
      </c>
    </row>
    <row r="27" spans="1:23" x14ac:dyDescent="0.25">
      <c r="A27" s="97" t="s">
        <v>284</v>
      </c>
      <c r="B27" s="1">
        <v>28</v>
      </c>
      <c r="C27" s="1">
        <v>101</v>
      </c>
      <c r="D27" s="1">
        <v>89</v>
      </c>
      <c r="E27" s="1">
        <v>37</v>
      </c>
      <c r="F27" s="1">
        <v>40</v>
      </c>
      <c r="G27" s="1">
        <v>29</v>
      </c>
      <c r="H27" s="1">
        <v>9</v>
      </c>
      <c r="I27" s="1">
        <v>2</v>
      </c>
      <c r="J27" s="1">
        <v>0</v>
      </c>
      <c r="K27" s="1">
        <v>19</v>
      </c>
      <c r="L27" s="1">
        <v>15</v>
      </c>
      <c r="M27" s="1">
        <v>1</v>
      </c>
      <c r="N27" s="2">
        <v>3</v>
      </c>
      <c r="O27" s="1">
        <v>3</v>
      </c>
      <c r="P27" s="1">
        <v>1</v>
      </c>
      <c r="Q27" s="1">
        <v>0</v>
      </c>
      <c r="R27" s="1">
        <v>8</v>
      </c>
      <c r="S27" s="1">
        <v>0</v>
      </c>
      <c r="T27" s="10">
        <f>(F27+L27+O27)/(D27+O27+M27)</f>
        <v>0.62365591397849462</v>
      </c>
      <c r="U27" s="17">
        <f>(G27+H27*2+I27*3+J27*4)/(D27)</f>
        <v>0.5955056179775281</v>
      </c>
      <c r="V27" s="17">
        <f t="shared" si="0"/>
        <v>1.2191615319560227</v>
      </c>
      <c r="W27" s="10">
        <f>F27/D27</f>
        <v>0.449438202247191</v>
      </c>
    </row>
    <row r="28" spans="1:23" x14ac:dyDescent="0.25">
      <c r="A28" s="1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3"/>
      <c r="U28" s="13"/>
      <c r="V28" s="13"/>
      <c r="W28" s="13"/>
    </row>
    <row r="29" spans="1:23" x14ac:dyDescent="0.25">
      <c r="A29" s="12" t="s">
        <v>99</v>
      </c>
      <c r="B29" s="12">
        <f t="shared" ref="B29:S29" si="1">SUM(B4:B28)</f>
        <v>460</v>
      </c>
      <c r="C29" s="12">
        <f t="shared" si="1"/>
        <v>1498</v>
      </c>
      <c r="D29" s="12">
        <f t="shared" si="1"/>
        <v>1310</v>
      </c>
      <c r="E29" s="12">
        <f t="shared" si="1"/>
        <v>334</v>
      </c>
      <c r="F29" s="12">
        <f t="shared" si="1"/>
        <v>427</v>
      </c>
      <c r="G29" s="12">
        <f t="shared" si="1"/>
        <v>280</v>
      </c>
      <c r="H29" s="12">
        <f t="shared" si="1"/>
        <v>109</v>
      </c>
      <c r="I29" s="12">
        <f t="shared" si="1"/>
        <v>13</v>
      </c>
      <c r="J29" s="12">
        <f t="shared" si="1"/>
        <v>19</v>
      </c>
      <c r="K29" s="12">
        <f t="shared" si="1"/>
        <v>269</v>
      </c>
      <c r="L29" s="12">
        <f t="shared" si="1"/>
        <v>169</v>
      </c>
      <c r="M29" s="12">
        <f t="shared" si="1"/>
        <v>11</v>
      </c>
      <c r="N29" s="12">
        <f t="shared" si="1"/>
        <v>210</v>
      </c>
      <c r="O29" s="12">
        <f t="shared" si="1"/>
        <v>32</v>
      </c>
      <c r="P29" s="12">
        <f t="shared" si="1"/>
        <v>4</v>
      </c>
      <c r="Q29" s="12">
        <f t="shared" si="1"/>
        <v>2</v>
      </c>
      <c r="R29" s="12">
        <f t="shared" si="1"/>
        <v>50</v>
      </c>
      <c r="S29" s="12">
        <f t="shared" si="1"/>
        <v>6</v>
      </c>
      <c r="T29" s="13">
        <f>(F29+L29+O29)/(D29+O29+M29)</f>
        <v>0.46415373244641539</v>
      </c>
      <c r="U29" s="13">
        <f>(G29+H29*2+I29*3+J29*4)/(D29)</f>
        <v>0.46793893129770991</v>
      </c>
      <c r="V29" s="13">
        <f t="shared" ref="V29" si="2">U29+T29</f>
        <v>0.93209266374412536</v>
      </c>
      <c r="W29" s="13">
        <f t="shared" ref="W29" si="3">F29/D29</f>
        <v>0.32595419847328244</v>
      </c>
    </row>
    <row r="30" spans="1:23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7"/>
      <c r="U30" s="17"/>
      <c r="V30" s="17"/>
      <c r="W30" s="17"/>
    </row>
  </sheetData>
  <sortState xmlns:xlrd2="http://schemas.microsoft.com/office/spreadsheetml/2017/richdata2" ref="A4:W27">
    <sortCondition ref="A4:A27"/>
  </sortState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AB9C-6048-46C8-83E1-29E8084D3182}">
  <dimension ref="A1:S21"/>
  <sheetViews>
    <sheetView showGridLines="0" workbookViewId="0"/>
  </sheetViews>
  <sheetFormatPr defaultColWidth="6.7109375" defaultRowHeight="15" x14ac:dyDescent="0.25"/>
  <cols>
    <col min="1" max="1" width="20" style="20" customWidth="1"/>
    <col min="2" max="4" width="5.7109375" customWidth="1"/>
    <col min="5" max="5" width="7" customWidth="1"/>
    <col min="6" max="15" width="5.7109375" customWidth="1"/>
    <col min="16" max="16" width="7.140625" customWidth="1"/>
    <col min="17" max="17" width="5.7109375" customWidth="1"/>
    <col min="18" max="19" width="4.7109375" customWidth="1"/>
  </cols>
  <sheetData>
    <row r="1" spans="1:19" ht="18.75" x14ac:dyDescent="0.3">
      <c r="H1" s="22" t="s">
        <v>290</v>
      </c>
    </row>
    <row r="2" spans="1:19" ht="18.75" x14ac:dyDescent="0.3">
      <c r="A2" s="22"/>
      <c r="I2" s="98"/>
    </row>
    <row r="3" spans="1:19" x14ac:dyDescent="0.25">
      <c r="A3" s="12" t="s">
        <v>145</v>
      </c>
      <c r="B3" s="12" t="s">
        <v>62</v>
      </c>
      <c r="C3" s="12" t="s">
        <v>63</v>
      </c>
      <c r="D3" s="12" t="s">
        <v>64</v>
      </c>
      <c r="E3" s="12" t="s">
        <v>65</v>
      </c>
      <c r="F3" s="12" t="s">
        <v>66</v>
      </c>
      <c r="G3" s="12" t="s">
        <v>67</v>
      </c>
      <c r="H3" s="12" t="s">
        <v>48</v>
      </c>
      <c r="I3" s="12" t="s">
        <v>68</v>
      </c>
      <c r="J3" s="12" t="s">
        <v>50</v>
      </c>
      <c r="K3" s="12" t="s">
        <v>52</v>
      </c>
      <c r="L3" s="12" t="s">
        <v>69</v>
      </c>
      <c r="M3" s="12" t="s">
        <v>97</v>
      </c>
      <c r="N3" s="12" t="s">
        <v>70</v>
      </c>
      <c r="O3" s="12" t="s">
        <v>71</v>
      </c>
      <c r="P3" s="12" t="s">
        <v>72</v>
      </c>
      <c r="Q3" s="12" t="s">
        <v>73</v>
      </c>
      <c r="S3" s="2"/>
    </row>
    <row r="4" spans="1:19" x14ac:dyDescent="0.25">
      <c r="A4" s="110" t="s">
        <v>74</v>
      </c>
      <c r="B4" s="57">
        <v>8</v>
      </c>
      <c r="C4" s="57">
        <v>5</v>
      </c>
      <c r="D4" s="57">
        <v>2</v>
      </c>
      <c r="E4" s="57">
        <v>29</v>
      </c>
      <c r="F4" s="57">
        <v>19</v>
      </c>
      <c r="G4" s="57">
        <v>32</v>
      </c>
      <c r="H4" s="74">
        <v>0</v>
      </c>
      <c r="I4" s="57">
        <v>29</v>
      </c>
      <c r="J4" s="57">
        <v>15</v>
      </c>
      <c r="K4" s="57">
        <v>4</v>
      </c>
      <c r="L4" s="57">
        <v>8</v>
      </c>
      <c r="M4" s="57">
        <v>2</v>
      </c>
      <c r="N4" s="57">
        <v>1</v>
      </c>
      <c r="O4" s="57">
        <v>0</v>
      </c>
      <c r="P4" s="68">
        <f t="shared" ref="P4:P18" si="0">9*F4/E4</f>
        <v>5.8965517241379306</v>
      </c>
      <c r="Q4" s="68">
        <f t="shared" ref="Q4:Q18" si="1">(G4+J4)/E4</f>
        <v>1.6206896551724137</v>
      </c>
    </row>
    <row r="5" spans="1:19" x14ac:dyDescent="0.25">
      <c r="A5" s="110" t="s">
        <v>75</v>
      </c>
      <c r="B5" s="70">
        <v>7</v>
      </c>
      <c r="C5" s="70">
        <v>1</v>
      </c>
      <c r="D5" s="70">
        <v>0</v>
      </c>
      <c r="E5" s="111">
        <v>12.666666666666666</v>
      </c>
      <c r="F5" s="74">
        <v>10</v>
      </c>
      <c r="G5" s="74">
        <v>12</v>
      </c>
      <c r="H5" s="74">
        <v>0</v>
      </c>
      <c r="I5" s="70">
        <v>7</v>
      </c>
      <c r="J5" s="74">
        <v>5</v>
      </c>
      <c r="K5" s="74">
        <v>1</v>
      </c>
      <c r="L5" s="70">
        <v>2</v>
      </c>
      <c r="M5" s="70">
        <v>3</v>
      </c>
      <c r="N5" s="74">
        <v>0</v>
      </c>
      <c r="O5" s="70">
        <v>0</v>
      </c>
      <c r="P5" s="68">
        <f t="shared" si="0"/>
        <v>7.1052631578947372</v>
      </c>
      <c r="Q5" s="75">
        <f t="shared" si="1"/>
        <v>1.3421052631578947</v>
      </c>
    </row>
    <row r="6" spans="1:19" x14ac:dyDescent="0.25">
      <c r="A6" s="110" t="s">
        <v>172</v>
      </c>
      <c r="B6" s="70">
        <v>10</v>
      </c>
      <c r="C6" s="70">
        <v>0</v>
      </c>
      <c r="D6" s="70">
        <v>0</v>
      </c>
      <c r="E6" s="70">
        <v>17</v>
      </c>
      <c r="F6" s="70">
        <v>17</v>
      </c>
      <c r="G6" s="70">
        <v>23</v>
      </c>
      <c r="H6" s="74">
        <v>0</v>
      </c>
      <c r="I6" s="70">
        <v>10</v>
      </c>
      <c r="J6" s="70">
        <v>13</v>
      </c>
      <c r="K6" s="70">
        <v>2</v>
      </c>
      <c r="L6" s="70">
        <v>1</v>
      </c>
      <c r="M6" s="70">
        <v>2</v>
      </c>
      <c r="N6" s="70">
        <v>0</v>
      </c>
      <c r="O6" s="70">
        <v>0</v>
      </c>
      <c r="P6" s="68">
        <f t="shared" si="0"/>
        <v>9</v>
      </c>
      <c r="Q6" s="68">
        <f t="shared" si="1"/>
        <v>2.1176470588235294</v>
      </c>
    </row>
    <row r="7" spans="1:19" x14ac:dyDescent="0.25">
      <c r="A7" s="97" t="s">
        <v>76</v>
      </c>
      <c r="B7" s="11">
        <v>1</v>
      </c>
      <c r="C7" s="11">
        <v>0</v>
      </c>
      <c r="D7" s="11">
        <v>0</v>
      </c>
      <c r="E7" s="30">
        <v>0.33333333333333331</v>
      </c>
      <c r="F7" s="11">
        <v>0</v>
      </c>
      <c r="G7" s="11">
        <v>0</v>
      </c>
      <c r="H7" s="11">
        <v>0</v>
      </c>
      <c r="I7" s="11">
        <v>0</v>
      </c>
      <c r="J7" s="11">
        <v>1</v>
      </c>
      <c r="K7" s="11">
        <v>1</v>
      </c>
      <c r="L7" s="11">
        <v>1</v>
      </c>
      <c r="M7" s="11">
        <v>0</v>
      </c>
      <c r="N7" s="11">
        <v>0</v>
      </c>
      <c r="O7" s="11">
        <v>0</v>
      </c>
      <c r="P7" s="17">
        <f t="shared" si="0"/>
        <v>0</v>
      </c>
      <c r="Q7" s="17">
        <f t="shared" si="1"/>
        <v>3</v>
      </c>
    </row>
    <row r="8" spans="1:19" x14ac:dyDescent="0.25">
      <c r="A8" s="97" t="s">
        <v>79</v>
      </c>
      <c r="B8" s="11">
        <v>14</v>
      </c>
      <c r="C8" s="11">
        <v>10</v>
      </c>
      <c r="D8" s="11">
        <v>2</v>
      </c>
      <c r="E8" s="30">
        <v>52.666666666666671</v>
      </c>
      <c r="F8" s="11">
        <v>51</v>
      </c>
      <c r="G8" s="11">
        <v>71</v>
      </c>
      <c r="H8" s="11">
        <v>6</v>
      </c>
      <c r="I8" s="11">
        <v>31</v>
      </c>
      <c r="J8" s="11">
        <v>34</v>
      </c>
      <c r="K8" s="11">
        <v>6</v>
      </c>
      <c r="L8" s="11">
        <v>2</v>
      </c>
      <c r="M8" s="11">
        <v>2</v>
      </c>
      <c r="N8" s="11">
        <v>5</v>
      </c>
      <c r="O8" s="11">
        <v>0</v>
      </c>
      <c r="P8" s="17">
        <f t="shared" si="0"/>
        <v>8.7151898734177209</v>
      </c>
      <c r="Q8" s="17">
        <f t="shared" si="1"/>
        <v>1.9936708860759491</v>
      </c>
    </row>
    <row r="9" spans="1:19" x14ac:dyDescent="0.25">
      <c r="A9" s="97" t="s">
        <v>106</v>
      </c>
      <c r="B9" s="11">
        <v>7</v>
      </c>
      <c r="C9" s="11">
        <v>2</v>
      </c>
      <c r="D9" s="11">
        <v>0</v>
      </c>
      <c r="E9" s="30">
        <v>9.6666666666666661</v>
      </c>
      <c r="F9" s="11">
        <v>11</v>
      </c>
      <c r="G9" s="11">
        <v>6</v>
      </c>
      <c r="H9" s="11">
        <v>0</v>
      </c>
      <c r="I9" s="11">
        <v>8</v>
      </c>
      <c r="J9" s="11">
        <v>10</v>
      </c>
      <c r="K9" s="11">
        <v>4</v>
      </c>
      <c r="L9" s="11">
        <v>1</v>
      </c>
      <c r="M9" s="11">
        <v>1</v>
      </c>
      <c r="N9" s="11">
        <v>0</v>
      </c>
      <c r="O9" s="11">
        <v>1</v>
      </c>
      <c r="P9" s="17">
        <f t="shared" si="0"/>
        <v>10.241379310344827</v>
      </c>
      <c r="Q9" s="17">
        <f t="shared" si="1"/>
        <v>1.6551724137931036</v>
      </c>
    </row>
    <row r="10" spans="1:19" x14ac:dyDescent="0.25">
      <c r="A10" s="110" t="s">
        <v>81</v>
      </c>
      <c r="B10" s="70">
        <v>10</v>
      </c>
      <c r="C10" s="70">
        <v>5</v>
      </c>
      <c r="D10" s="70">
        <v>0</v>
      </c>
      <c r="E10" s="70">
        <v>32</v>
      </c>
      <c r="F10" s="70">
        <v>23</v>
      </c>
      <c r="G10" s="70">
        <v>41</v>
      </c>
      <c r="H10" s="70">
        <v>2</v>
      </c>
      <c r="I10" s="70">
        <v>21</v>
      </c>
      <c r="J10" s="70">
        <v>11</v>
      </c>
      <c r="K10" s="70">
        <v>3</v>
      </c>
      <c r="L10" s="70">
        <v>2</v>
      </c>
      <c r="M10" s="70">
        <v>2</v>
      </c>
      <c r="N10" s="70">
        <v>3</v>
      </c>
      <c r="O10" s="70">
        <v>0</v>
      </c>
      <c r="P10" s="68">
        <f t="shared" si="0"/>
        <v>6.46875</v>
      </c>
      <c r="Q10" s="68">
        <f t="shared" si="1"/>
        <v>1.625</v>
      </c>
    </row>
    <row r="11" spans="1:19" x14ac:dyDescent="0.25">
      <c r="A11" s="110" t="s">
        <v>87</v>
      </c>
      <c r="B11" s="70">
        <v>11</v>
      </c>
      <c r="C11" s="70">
        <v>3</v>
      </c>
      <c r="D11" s="70">
        <v>0</v>
      </c>
      <c r="E11" s="70">
        <v>37</v>
      </c>
      <c r="F11" s="70">
        <v>27</v>
      </c>
      <c r="G11" s="70">
        <v>40</v>
      </c>
      <c r="H11" s="74">
        <v>0</v>
      </c>
      <c r="I11" s="70">
        <v>26</v>
      </c>
      <c r="J11" s="70">
        <v>30</v>
      </c>
      <c r="K11" s="70">
        <v>5</v>
      </c>
      <c r="L11" s="70">
        <v>3</v>
      </c>
      <c r="M11" s="70">
        <v>1</v>
      </c>
      <c r="N11" s="70">
        <v>3</v>
      </c>
      <c r="O11" s="70">
        <v>0</v>
      </c>
      <c r="P11" s="68">
        <f t="shared" si="0"/>
        <v>6.5675675675675675</v>
      </c>
      <c r="Q11" s="68">
        <f t="shared" si="1"/>
        <v>1.8918918918918919</v>
      </c>
    </row>
    <row r="12" spans="1:19" x14ac:dyDescent="0.25">
      <c r="A12" s="112" t="s">
        <v>211</v>
      </c>
      <c r="B12" s="70">
        <v>1</v>
      </c>
      <c r="C12" s="70">
        <v>0</v>
      </c>
      <c r="D12" s="70">
        <v>0</v>
      </c>
      <c r="E12" s="111">
        <v>4.333333333333333</v>
      </c>
      <c r="F12" s="70">
        <v>2</v>
      </c>
      <c r="G12" s="70">
        <v>3</v>
      </c>
      <c r="H12" s="70">
        <v>0</v>
      </c>
      <c r="I12" s="70">
        <v>1</v>
      </c>
      <c r="J12" s="70">
        <v>3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68">
        <f t="shared" si="0"/>
        <v>4.1538461538461542</v>
      </c>
      <c r="Q12" s="68">
        <f t="shared" si="1"/>
        <v>1.3846153846153848</v>
      </c>
    </row>
    <row r="13" spans="1:19" x14ac:dyDescent="0.25">
      <c r="A13" s="97" t="s">
        <v>89</v>
      </c>
      <c r="B13" s="11">
        <v>4</v>
      </c>
      <c r="C13" s="11">
        <v>1</v>
      </c>
      <c r="D13" s="11">
        <v>0</v>
      </c>
      <c r="E13" s="30">
        <v>6.6666666666666661</v>
      </c>
      <c r="F13" s="11">
        <v>7</v>
      </c>
      <c r="G13" s="11">
        <v>9</v>
      </c>
      <c r="H13" s="11">
        <v>0</v>
      </c>
      <c r="I13" s="11">
        <v>4</v>
      </c>
      <c r="J13" s="11">
        <v>10</v>
      </c>
      <c r="K13" s="11">
        <v>4</v>
      </c>
      <c r="L13" s="11">
        <v>0</v>
      </c>
      <c r="M13" s="11">
        <v>0</v>
      </c>
      <c r="N13" s="11">
        <v>1</v>
      </c>
      <c r="O13" s="11">
        <v>1</v>
      </c>
      <c r="P13" s="17">
        <f t="shared" si="0"/>
        <v>9.4500000000000011</v>
      </c>
      <c r="Q13" s="17">
        <f t="shared" si="1"/>
        <v>2.85</v>
      </c>
    </row>
    <row r="14" spans="1:19" x14ac:dyDescent="0.25">
      <c r="A14" s="97" t="s">
        <v>90</v>
      </c>
      <c r="B14" s="2">
        <v>15</v>
      </c>
      <c r="C14" s="2">
        <v>12</v>
      </c>
      <c r="D14" s="2">
        <v>5</v>
      </c>
      <c r="E14" s="45">
        <v>70.333333333333329</v>
      </c>
      <c r="F14" s="1">
        <v>31</v>
      </c>
      <c r="G14" s="1">
        <v>84</v>
      </c>
      <c r="H14" s="1">
        <v>3</v>
      </c>
      <c r="I14" s="2">
        <v>57</v>
      </c>
      <c r="J14" s="1">
        <v>20</v>
      </c>
      <c r="K14" s="1">
        <v>12</v>
      </c>
      <c r="L14" s="1">
        <v>3</v>
      </c>
      <c r="M14" s="1">
        <v>4</v>
      </c>
      <c r="N14" s="1">
        <v>5</v>
      </c>
      <c r="O14" s="1">
        <v>0</v>
      </c>
      <c r="P14" s="10">
        <f t="shared" si="0"/>
        <v>3.9668246445497632</v>
      </c>
      <c r="Q14" s="17">
        <f t="shared" si="1"/>
        <v>1.4786729857819907</v>
      </c>
    </row>
    <row r="15" spans="1:19" x14ac:dyDescent="0.25">
      <c r="A15" s="97" t="s">
        <v>91</v>
      </c>
      <c r="B15" s="11">
        <v>12</v>
      </c>
      <c r="C15" s="11">
        <v>8</v>
      </c>
      <c r="D15" s="11">
        <v>4</v>
      </c>
      <c r="E15" s="30">
        <v>52.666666666666664</v>
      </c>
      <c r="F15" s="11">
        <v>39</v>
      </c>
      <c r="G15" s="11">
        <v>62</v>
      </c>
      <c r="H15" s="11">
        <v>3</v>
      </c>
      <c r="I15" s="11">
        <v>48</v>
      </c>
      <c r="J15" s="11">
        <v>22</v>
      </c>
      <c r="K15" s="11">
        <v>6</v>
      </c>
      <c r="L15" s="2">
        <v>0</v>
      </c>
      <c r="M15" s="2">
        <v>5</v>
      </c>
      <c r="N15" s="2">
        <v>0</v>
      </c>
      <c r="O15" s="11">
        <v>0</v>
      </c>
      <c r="P15" s="17">
        <f t="shared" si="0"/>
        <v>6.6645569620253164</v>
      </c>
      <c r="Q15" s="17">
        <f t="shared" si="1"/>
        <v>1.5949367088607596</v>
      </c>
    </row>
    <row r="16" spans="1:19" x14ac:dyDescent="0.25">
      <c r="A16" s="110" t="s">
        <v>94</v>
      </c>
      <c r="B16" s="70">
        <v>5</v>
      </c>
      <c r="C16" s="70">
        <v>0</v>
      </c>
      <c r="D16" s="70">
        <v>0</v>
      </c>
      <c r="E16" s="70">
        <v>7</v>
      </c>
      <c r="F16" s="70">
        <v>3</v>
      </c>
      <c r="G16" s="70">
        <v>6</v>
      </c>
      <c r="H16" s="70">
        <v>0</v>
      </c>
      <c r="I16" s="70">
        <v>8</v>
      </c>
      <c r="J16" s="70">
        <v>3</v>
      </c>
      <c r="K16" s="70">
        <v>0</v>
      </c>
      <c r="L16" s="70">
        <v>1</v>
      </c>
      <c r="M16" s="70">
        <v>0</v>
      </c>
      <c r="N16" s="70">
        <v>0</v>
      </c>
      <c r="O16" s="70">
        <v>0</v>
      </c>
      <c r="P16" s="68">
        <f t="shared" si="0"/>
        <v>3.8571428571428572</v>
      </c>
      <c r="Q16" s="68">
        <f t="shared" si="1"/>
        <v>1.2857142857142858</v>
      </c>
    </row>
    <row r="17" spans="1:19" x14ac:dyDescent="0.25">
      <c r="A17" s="110" t="s">
        <v>95</v>
      </c>
      <c r="B17" s="70">
        <v>3</v>
      </c>
      <c r="C17" s="70">
        <v>0</v>
      </c>
      <c r="D17" s="70">
        <v>0</v>
      </c>
      <c r="E17" s="70">
        <v>5</v>
      </c>
      <c r="F17" s="70">
        <v>5</v>
      </c>
      <c r="G17" s="70">
        <v>4</v>
      </c>
      <c r="H17" s="70">
        <v>0</v>
      </c>
      <c r="I17" s="70">
        <v>4</v>
      </c>
      <c r="J17" s="70">
        <v>11</v>
      </c>
      <c r="K17" s="70">
        <v>0</v>
      </c>
      <c r="L17" s="70">
        <v>2</v>
      </c>
      <c r="M17" s="70">
        <v>1</v>
      </c>
      <c r="N17" s="70">
        <v>0</v>
      </c>
      <c r="O17" s="70">
        <v>0</v>
      </c>
      <c r="P17" s="68">
        <f t="shared" si="0"/>
        <v>9</v>
      </c>
      <c r="Q17" s="68">
        <f t="shared" si="1"/>
        <v>3</v>
      </c>
    </row>
    <row r="18" spans="1:19" x14ac:dyDescent="0.25">
      <c r="A18" s="88" t="s">
        <v>1</v>
      </c>
      <c r="B18" s="12">
        <f>SUM(B4:B17)</f>
        <v>108</v>
      </c>
      <c r="C18" s="12">
        <f t="shared" ref="C18:O18" si="2">SUM(C4:C17)</f>
        <v>47</v>
      </c>
      <c r="D18" s="12">
        <f t="shared" si="2"/>
        <v>13</v>
      </c>
      <c r="E18" s="12">
        <f t="shared" si="2"/>
        <v>336.33333333333337</v>
      </c>
      <c r="F18" s="12">
        <f t="shared" si="2"/>
        <v>245</v>
      </c>
      <c r="G18" s="12">
        <f t="shared" si="2"/>
        <v>393</v>
      </c>
      <c r="H18" s="12">
        <f t="shared" si="2"/>
        <v>14</v>
      </c>
      <c r="I18" s="12">
        <f t="shared" si="2"/>
        <v>254</v>
      </c>
      <c r="J18" s="12">
        <f t="shared" si="2"/>
        <v>188</v>
      </c>
      <c r="K18" s="12">
        <f t="shared" si="2"/>
        <v>48</v>
      </c>
      <c r="L18" s="12">
        <f t="shared" si="2"/>
        <v>26</v>
      </c>
      <c r="M18" s="12">
        <f t="shared" si="2"/>
        <v>23</v>
      </c>
      <c r="N18" s="12">
        <f t="shared" si="2"/>
        <v>18</v>
      </c>
      <c r="O18" s="12">
        <f t="shared" si="2"/>
        <v>2</v>
      </c>
      <c r="P18" s="13">
        <f t="shared" si="0"/>
        <v>6.5559960356788896</v>
      </c>
      <c r="Q18" s="13">
        <f t="shared" si="1"/>
        <v>1.7274529236868184</v>
      </c>
      <c r="R18" s="1"/>
      <c r="S18" s="1"/>
    </row>
    <row r="19" spans="1:19" x14ac:dyDescent="0.25">
      <c r="A19" s="15"/>
      <c r="R19" s="1"/>
      <c r="S19" s="1"/>
    </row>
    <row r="20" spans="1:19" s="3" customFormat="1" x14ac:dyDescent="0.25"/>
    <row r="21" spans="1:19" s="6" customFormat="1" x14ac:dyDescent="0.25"/>
  </sheetData>
  <sortState xmlns:xlrd2="http://schemas.microsoft.com/office/spreadsheetml/2017/richdata2" ref="A4:Q17">
    <sortCondition ref="A4:A17"/>
  </sortState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7FB6-E7B2-49DF-AA45-E688A3DA4AD7}">
  <sheetPr>
    <pageSetUpPr fitToPage="1"/>
  </sheetPr>
  <dimension ref="A1:Z32"/>
  <sheetViews>
    <sheetView showGridLines="0" workbookViewId="0"/>
  </sheetViews>
  <sheetFormatPr defaultRowHeight="15" x14ac:dyDescent="0.25"/>
  <cols>
    <col min="1" max="1" width="3" style="1" customWidth="1"/>
    <col min="2" max="2" width="7.28515625" style="1" bestFit="1" customWidth="1"/>
    <col min="3" max="4" width="4" style="1" bestFit="1" customWidth="1"/>
    <col min="5" max="5" width="13.28515625" style="1" bestFit="1" customWidth="1"/>
    <col min="6" max="6" width="10.28515625" style="1" bestFit="1" customWidth="1"/>
    <col min="7" max="7" width="4.85546875" style="1" bestFit="1" customWidth="1"/>
    <col min="8" max="8" width="3.42578125" style="1" customWidth="1"/>
    <col min="9" max="9" width="8.7109375" style="1" bestFit="1" customWidth="1"/>
    <col min="10" max="11" width="4" style="1" bestFit="1" customWidth="1"/>
    <col min="12" max="12" width="13.28515625" style="1" bestFit="1" customWidth="1"/>
    <col min="13" max="13" width="10.5703125" style="1" bestFit="1" customWidth="1"/>
    <col min="14" max="14" width="2.42578125" style="1" customWidth="1"/>
    <col min="15" max="15" width="3" style="1" customWidth="1"/>
    <col min="16" max="16" width="10.140625" style="1" customWidth="1"/>
    <col min="17" max="17" width="7" style="1" customWidth="1"/>
    <col min="18" max="19" width="5.5703125" style="1" customWidth="1"/>
    <col min="20" max="21" width="2.42578125" style="1" customWidth="1"/>
    <col min="22" max="22" width="12.7109375" style="1" customWidth="1"/>
    <col min="23" max="23" width="5.28515625" style="1" bestFit="1" customWidth="1"/>
    <col min="24" max="24" width="5.28515625" style="1" customWidth="1"/>
    <col min="25" max="25" width="4.5703125" style="1" bestFit="1" customWidth="1"/>
    <col min="26" max="26" width="4.5703125" style="1" customWidth="1"/>
    <col min="27" max="27" width="13.140625" style="1" customWidth="1"/>
    <col min="28" max="16384" width="9.140625" style="1"/>
  </cols>
  <sheetData>
    <row r="1" spans="1:26" ht="21" x14ac:dyDescent="0.35">
      <c r="A1" s="100"/>
      <c r="B1" s="31"/>
      <c r="C1" s="31"/>
      <c r="D1" s="31"/>
      <c r="E1" s="108" t="s">
        <v>282</v>
      </c>
      <c r="F1" s="31"/>
      <c r="G1" s="101"/>
      <c r="H1" s="100"/>
      <c r="I1" s="31"/>
      <c r="J1" s="31"/>
      <c r="K1" s="31"/>
      <c r="L1" s="108" t="s">
        <v>280</v>
      </c>
      <c r="M1" s="31"/>
      <c r="N1" s="31"/>
      <c r="O1" s="100"/>
      <c r="P1" s="31"/>
      <c r="Q1" s="31"/>
      <c r="R1" s="31"/>
      <c r="S1" s="31"/>
      <c r="T1" s="31"/>
      <c r="U1" s="31"/>
      <c r="V1" s="31"/>
      <c r="W1" s="31"/>
      <c r="X1" s="31"/>
      <c r="Y1" s="101"/>
    </row>
    <row r="2" spans="1:26" x14ac:dyDescent="0.25">
      <c r="A2" s="102"/>
      <c r="B2" s="6" t="s">
        <v>107</v>
      </c>
      <c r="C2" s="6" t="s">
        <v>285</v>
      </c>
      <c r="D2" s="6" t="s">
        <v>286</v>
      </c>
      <c r="E2" s="6" t="s">
        <v>288</v>
      </c>
      <c r="G2" s="103"/>
      <c r="H2" s="102"/>
      <c r="I2" s="6" t="s">
        <v>260</v>
      </c>
      <c r="J2" s="6" t="s">
        <v>285</v>
      </c>
      <c r="K2" s="6" t="s">
        <v>286</v>
      </c>
      <c r="L2" s="6" t="s">
        <v>287</v>
      </c>
      <c r="O2" s="102"/>
      <c r="P2" s="12" t="s">
        <v>283</v>
      </c>
      <c r="Q2" s="12" t="s">
        <v>278</v>
      </c>
      <c r="R2" s="12" t="s">
        <v>70</v>
      </c>
      <c r="S2" s="12" t="s">
        <v>277</v>
      </c>
      <c r="T2" s="12"/>
      <c r="V2" s="12" t="s">
        <v>279</v>
      </c>
      <c r="W2" s="12" t="s">
        <v>97</v>
      </c>
      <c r="X2" s="12" t="s">
        <v>70</v>
      </c>
      <c r="Y2" s="103"/>
      <c r="Z2" s="12"/>
    </row>
    <row r="3" spans="1:26" x14ac:dyDescent="0.25">
      <c r="A3" s="107">
        <v>1</v>
      </c>
      <c r="B3" s="113" t="s">
        <v>213</v>
      </c>
      <c r="C3" s="2">
        <v>8</v>
      </c>
      <c r="D3" s="2">
        <v>20</v>
      </c>
      <c r="E3" s="2" t="s">
        <v>249</v>
      </c>
      <c r="F3" s="2" t="s">
        <v>250</v>
      </c>
      <c r="G3" s="109"/>
      <c r="H3" s="34">
        <v>1</v>
      </c>
      <c r="I3" s="114" t="s">
        <v>221</v>
      </c>
      <c r="J3" s="115">
        <v>11</v>
      </c>
      <c r="K3" s="115">
        <v>4</v>
      </c>
      <c r="L3" s="115" t="s">
        <v>247</v>
      </c>
      <c r="M3" s="115" t="s">
        <v>258</v>
      </c>
      <c r="N3" s="115"/>
      <c r="O3" s="102"/>
      <c r="P3" s="1" t="s">
        <v>107</v>
      </c>
      <c r="Q3" s="1">
        <v>3</v>
      </c>
      <c r="R3" s="1">
        <v>3</v>
      </c>
      <c r="S3" s="1">
        <v>1</v>
      </c>
      <c r="V3" s="115" t="s">
        <v>252</v>
      </c>
      <c r="W3" s="1">
        <v>2</v>
      </c>
      <c r="Y3" s="103"/>
    </row>
    <row r="4" spans="1:26" x14ac:dyDescent="0.25">
      <c r="A4" s="107">
        <v>2</v>
      </c>
      <c r="B4" s="114" t="s">
        <v>214</v>
      </c>
      <c r="C4" s="115">
        <v>11</v>
      </c>
      <c r="D4" s="115">
        <v>7</v>
      </c>
      <c r="E4" s="115" t="s">
        <v>251</v>
      </c>
      <c r="F4" s="115" t="s">
        <v>246</v>
      </c>
      <c r="G4" s="109"/>
      <c r="H4" s="34">
        <v>2</v>
      </c>
      <c r="I4" s="113" t="s">
        <v>222</v>
      </c>
      <c r="J4" s="2">
        <v>5</v>
      </c>
      <c r="K4" s="2">
        <v>8</v>
      </c>
      <c r="L4" s="2" t="s">
        <v>249</v>
      </c>
      <c r="M4" s="2" t="s">
        <v>259</v>
      </c>
      <c r="N4" s="2"/>
      <c r="O4" s="102"/>
      <c r="P4" s="1" t="s">
        <v>108</v>
      </c>
      <c r="Q4" s="1">
        <v>2</v>
      </c>
      <c r="R4" s="1">
        <v>3</v>
      </c>
      <c r="V4" s="115" t="s">
        <v>245</v>
      </c>
      <c r="W4" s="1">
        <v>2</v>
      </c>
      <c r="Y4" s="103"/>
    </row>
    <row r="5" spans="1:26" x14ac:dyDescent="0.25">
      <c r="A5" s="107">
        <v>3</v>
      </c>
      <c r="B5" s="114" t="s">
        <v>215</v>
      </c>
      <c r="C5" s="115">
        <v>12</v>
      </c>
      <c r="D5" s="115">
        <v>8</v>
      </c>
      <c r="E5" s="115" t="s">
        <v>252</v>
      </c>
      <c r="F5" s="115" t="s">
        <v>253</v>
      </c>
      <c r="G5" s="109"/>
      <c r="H5" s="34">
        <v>3</v>
      </c>
      <c r="I5" s="114" t="s">
        <v>222</v>
      </c>
      <c r="J5" s="115">
        <v>7</v>
      </c>
      <c r="K5" s="115">
        <v>6</v>
      </c>
      <c r="L5" s="115" t="s">
        <v>257</v>
      </c>
      <c r="M5" s="115" t="s">
        <v>260</v>
      </c>
      <c r="N5" s="115"/>
      <c r="O5" s="102"/>
      <c r="P5" s="1" t="s">
        <v>109</v>
      </c>
      <c r="Q5" s="1">
        <v>5</v>
      </c>
      <c r="R5" s="1">
        <v>2</v>
      </c>
      <c r="V5" s="2" t="s">
        <v>256</v>
      </c>
      <c r="W5" s="1">
        <v>2</v>
      </c>
      <c r="X5" s="1">
        <v>2</v>
      </c>
      <c r="Y5" s="103"/>
    </row>
    <row r="6" spans="1:26" x14ac:dyDescent="0.25">
      <c r="A6" s="107">
        <v>4</v>
      </c>
      <c r="B6" s="114" t="s">
        <v>216</v>
      </c>
      <c r="C6" s="115">
        <v>15</v>
      </c>
      <c r="D6" s="115">
        <v>4</v>
      </c>
      <c r="E6" s="115" t="s">
        <v>254</v>
      </c>
      <c r="F6" s="115" t="s">
        <v>248</v>
      </c>
      <c r="G6" s="109"/>
      <c r="H6" s="34">
        <v>4</v>
      </c>
      <c r="I6" s="113" t="s">
        <v>223</v>
      </c>
      <c r="J6" s="2">
        <v>6</v>
      </c>
      <c r="K6" s="2">
        <v>7</v>
      </c>
      <c r="L6" s="2" t="s">
        <v>256</v>
      </c>
      <c r="M6" s="2" t="s">
        <v>261</v>
      </c>
      <c r="N6" s="2"/>
      <c r="O6" s="102"/>
      <c r="P6" s="1" t="s">
        <v>110</v>
      </c>
      <c r="Q6" s="1">
        <v>3</v>
      </c>
      <c r="R6" s="1">
        <v>1</v>
      </c>
      <c r="V6" s="115" t="s">
        <v>251</v>
      </c>
      <c r="W6" s="1">
        <v>1</v>
      </c>
      <c r="Y6" s="103"/>
    </row>
    <row r="7" spans="1:26" x14ac:dyDescent="0.25">
      <c r="A7" s="107">
        <v>5</v>
      </c>
      <c r="B7" s="116" t="s">
        <v>217</v>
      </c>
      <c r="C7" s="6">
        <v>7</v>
      </c>
      <c r="D7" s="6">
        <v>7</v>
      </c>
      <c r="E7" s="6"/>
      <c r="F7" s="6" t="s">
        <v>255</v>
      </c>
      <c r="G7" s="109"/>
      <c r="O7" s="102"/>
      <c r="P7" s="6" t="s">
        <v>98</v>
      </c>
      <c r="Q7" s="6">
        <f>SUM(Q3:Q6)</f>
        <v>13</v>
      </c>
      <c r="R7" s="6">
        <f t="shared" ref="R7" si="0">SUM(R3:R6)</f>
        <v>9</v>
      </c>
      <c r="S7" s="6">
        <f>SUM(S3:S6)</f>
        <v>1</v>
      </c>
      <c r="T7" s="6"/>
      <c r="V7" s="2" t="s">
        <v>262</v>
      </c>
      <c r="W7" s="1">
        <v>1</v>
      </c>
      <c r="X7" s="1">
        <v>1</v>
      </c>
      <c r="Y7" s="103"/>
    </row>
    <row r="8" spans="1:26" x14ac:dyDescent="0.25">
      <c r="A8" s="107">
        <v>6</v>
      </c>
      <c r="B8" s="113" t="s">
        <v>217</v>
      </c>
      <c r="C8" s="2">
        <v>5</v>
      </c>
      <c r="D8" s="2">
        <v>12</v>
      </c>
      <c r="E8" s="2" t="s">
        <v>256</v>
      </c>
      <c r="F8" s="2" t="s">
        <v>255</v>
      </c>
      <c r="G8" s="109"/>
      <c r="H8" s="34"/>
      <c r="I8" s="6" t="s">
        <v>267</v>
      </c>
      <c r="J8" s="6" t="s">
        <v>285</v>
      </c>
      <c r="K8" s="6" t="s">
        <v>286</v>
      </c>
      <c r="L8" s="6" t="s">
        <v>288</v>
      </c>
      <c r="N8" s="115"/>
      <c r="O8" s="102"/>
      <c r="V8" s="2" t="s">
        <v>257</v>
      </c>
      <c r="W8" s="1">
        <v>1</v>
      </c>
      <c r="X8" s="1">
        <v>2</v>
      </c>
      <c r="Y8" s="103"/>
    </row>
    <row r="9" spans="1:26" x14ac:dyDescent="0.25">
      <c r="A9" s="107">
        <v>7</v>
      </c>
      <c r="B9" s="113" t="s">
        <v>218</v>
      </c>
      <c r="C9" s="2">
        <v>2</v>
      </c>
      <c r="D9" s="2">
        <v>8</v>
      </c>
      <c r="E9" s="2" t="s">
        <v>257</v>
      </c>
      <c r="F9" s="2" t="s">
        <v>250</v>
      </c>
      <c r="G9" s="109"/>
      <c r="H9" s="34">
        <v>5</v>
      </c>
      <c r="I9" s="114" t="s">
        <v>227</v>
      </c>
      <c r="J9" s="115">
        <v>7</v>
      </c>
      <c r="K9" s="115">
        <v>2</v>
      </c>
      <c r="L9" s="115" t="s">
        <v>247</v>
      </c>
      <c r="M9" s="115" t="s">
        <v>263</v>
      </c>
      <c r="N9" s="2"/>
      <c r="O9" s="102"/>
      <c r="P9" s="12" t="s">
        <v>280</v>
      </c>
      <c r="V9" s="2" t="s">
        <v>249</v>
      </c>
      <c r="W9" s="1">
        <v>1</v>
      </c>
      <c r="X9" s="1">
        <v>4</v>
      </c>
      <c r="Y9" s="103"/>
    </row>
    <row r="10" spans="1:26" x14ac:dyDescent="0.25">
      <c r="A10" s="102"/>
      <c r="G10" s="109"/>
      <c r="H10" s="34">
        <v>6</v>
      </c>
      <c r="I10" s="113" t="s">
        <v>227</v>
      </c>
      <c r="J10" s="2">
        <v>4</v>
      </c>
      <c r="K10" s="2">
        <v>6</v>
      </c>
      <c r="L10" s="2" t="s">
        <v>256</v>
      </c>
      <c r="M10" s="2" t="s">
        <v>264</v>
      </c>
      <c r="N10" s="115"/>
      <c r="O10" s="102"/>
      <c r="P10" s="1" t="s">
        <v>260</v>
      </c>
      <c r="Q10" s="1">
        <v>2</v>
      </c>
      <c r="R10" s="1">
        <v>2</v>
      </c>
      <c r="V10" s="115" t="s">
        <v>276</v>
      </c>
      <c r="W10" s="1">
        <v>1</v>
      </c>
      <c r="Y10" s="103"/>
    </row>
    <row r="11" spans="1:26" x14ac:dyDescent="0.25">
      <c r="A11" s="107"/>
      <c r="B11" s="6" t="s">
        <v>108</v>
      </c>
      <c r="C11" s="6" t="s">
        <v>285</v>
      </c>
      <c r="D11" s="6" t="s">
        <v>286</v>
      </c>
      <c r="E11" s="6" t="s">
        <v>288</v>
      </c>
      <c r="G11" s="109"/>
      <c r="H11" s="34">
        <v>7</v>
      </c>
      <c r="I11" s="114" t="s">
        <v>227</v>
      </c>
      <c r="J11" s="115">
        <v>5</v>
      </c>
      <c r="K11" s="115">
        <v>4</v>
      </c>
      <c r="L11" s="115" t="s">
        <v>249</v>
      </c>
      <c r="M11" s="115" t="s">
        <v>261</v>
      </c>
      <c r="N11" s="115"/>
      <c r="O11" s="102"/>
      <c r="P11" s="1" t="s">
        <v>267</v>
      </c>
      <c r="Q11" s="1">
        <v>3</v>
      </c>
      <c r="R11" s="1">
        <v>2</v>
      </c>
      <c r="V11" s="115" t="s">
        <v>254</v>
      </c>
      <c r="W11" s="1">
        <v>1</v>
      </c>
      <c r="Y11" s="103"/>
    </row>
    <row r="12" spans="1:26" x14ac:dyDescent="0.25">
      <c r="A12" s="107">
        <v>8</v>
      </c>
      <c r="B12" s="113" t="s">
        <v>219</v>
      </c>
      <c r="C12" s="2">
        <v>1</v>
      </c>
      <c r="D12" s="2">
        <v>8</v>
      </c>
      <c r="E12" s="2" t="s">
        <v>249</v>
      </c>
      <c r="F12" s="2" t="s">
        <v>250</v>
      </c>
      <c r="G12" s="109"/>
      <c r="H12" s="34">
        <v>8</v>
      </c>
      <c r="I12" s="114" t="s">
        <v>228</v>
      </c>
      <c r="J12" s="115">
        <v>13</v>
      </c>
      <c r="K12" s="115">
        <v>1</v>
      </c>
      <c r="L12" s="115" t="s">
        <v>266</v>
      </c>
      <c r="M12" s="115" t="s">
        <v>265</v>
      </c>
      <c r="N12" s="2"/>
      <c r="O12" s="102"/>
      <c r="P12" s="1" t="s">
        <v>268</v>
      </c>
      <c r="Q12" s="1">
        <v>3</v>
      </c>
      <c r="R12" s="1">
        <v>1</v>
      </c>
      <c r="V12" s="115" t="s">
        <v>247</v>
      </c>
      <c r="W12" s="1">
        <v>1</v>
      </c>
      <c r="Y12" s="103"/>
    </row>
    <row r="13" spans="1:26" x14ac:dyDescent="0.25">
      <c r="A13" s="107">
        <v>9</v>
      </c>
      <c r="B13" s="114" t="s">
        <v>220</v>
      </c>
      <c r="C13" s="115">
        <v>11</v>
      </c>
      <c r="D13" s="115">
        <v>9</v>
      </c>
      <c r="E13" s="115" t="s">
        <v>256</v>
      </c>
      <c r="F13" s="115" t="s">
        <v>255</v>
      </c>
      <c r="G13" s="109"/>
      <c r="H13" s="34">
        <v>9</v>
      </c>
      <c r="I13" s="113" t="s">
        <v>228</v>
      </c>
      <c r="J13" s="2">
        <v>6</v>
      </c>
      <c r="K13" s="2">
        <v>7</v>
      </c>
      <c r="L13" s="2" t="s">
        <v>262</v>
      </c>
      <c r="M13" s="2" t="s">
        <v>250</v>
      </c>
      <c r="O13" s="102"/>
      <c r="P13" s="1" t="s">
        <v>272</v>
      </c>
      <c r="Q13" s="1">
        <v>0</v>
      </c>
      <c r="R13" s="1">
        <v>2</v>
      </c>
      <c r="V13" s="6" t="s">
        <v>98</v>
      </c>
      <c r="W13" s="6">
        <f>SUM(W3:W12)</f>
        <v>13</v>
      </c>
      <c r="X13" s="6">
        <f>SUM(X3:X12)</f>
        <v>9</v>
      </c>
      <c r="Y13" s="103"/>
      <c r="Z13" s="6"/>
    </row>
    <row r="14" spans="1:26" x14ac:dyDescent="0.25">
      <c r="A14" s="107">
        <v>10</v>
      </c>
      <c r="B14" s="113" t="s">
        <v>224</v>
      </c>
      <c r="C14" s="2">
        <v>8</v>
      </c>
      <c r="D14" s="2">
        <v>18</v>
      </c>
      <c r="E14" s="2" t="s">
        <v>262</v>
      </c>
      <c r="F14" s="2" t="s">
        <v>248</v>
      </c>
      <c r="G14" s="109"/>
      <c r="O14" s="102"/>
      <c r="P14" s="1" t="s">
        <v>274</v>
      </c>
      <c r="Q14" s="1">
        <v>2</v>
      </c>
      <c r="R14" s="1">
        <v>2</v>
      </c>
      <c r="Y14" s="103"/>
    </row>
    <row r="15" spans="1:26" x14ac:dyDescent="0.25">
      <c r="A15" s="107">
        <v>11</v>
      </c>
      <c r="B15" s="114" t="s">
        <v>225</v>
      </c>
      <c r="C15" s="115">
        <v>5</v>
      </c>
      <c r="D15" s="115">
        <v>6</v>
      </c>
      <c r="E15" s="115" t="s">
        <v>245</v>
      </c>
      <c r="F15" s="115" t="s">
        <v>248</v>
      </c>
      <c r="G15" s="109"/>
      <c r="H15" s="34"/>
      <c r="I15" s="6" t="s">
        <v>268</v>
      </c>
      <c r="J15" s="6" t="s">
        <v>285</v>
      </c>
      <c r="K15" s="6" t="s">
        <v>286</v>
      </c>
      <c r="L15" s="6" t="s">
        <v>288</v>
      </c>
      <c r="N15" s="115"/>
      <c r="O15" s="102"/>
      <c r="P15" s="6" t="s">
        <v>98</v>
      </c>
      <c r="Q15" s="6">
        <f>SUM(Q10:Q14)</f>
        <v>10</v>
      </c>
      <c r="R15" s="6">
        <f>SUM(R10:R14)</f>
        <v>9</v>
      </c>
      <c r="S15" s="6"/>
      <c r="T15" s="6"/>
      <c r="V15" s="12" t="s">
        <v>280</v>
      </c>
      <c r="W15" s="12" t="s">
        <v>97</v>
      </c>
      <c r="X15" s="12" t="s">
        <v>70</v>
      </c>
      <c r="Y15" s="103"/>
      <c r="Z15" s="12"/>
    </row>
    <row r="16" spans="1:26" x14ac:dyDescent="0.25">
      <c r="A16" s="107">
        <v>12</v>
      </c>
      <c r="B16" s="113" t="s">
        <v>226</v>
      </c>
      <c r="C16" s="2">
        <v>4</v>
      </c>
      <c r="D16" s="2">
        <v>7</v>
      </c>
      <c r="E16" s="2" t="s">
        <v>257</v>
      </c>
      <c r="F16" s="2" t="s">
        <v>246</v>
      </c>
      <c r="G16" s="109"/>
      <c r="H16" s="34">
        <v>10</v>
      </c>
      <c r="I16" s="114" t="s">
        <v>233</v>
      </c>
      <c r="J16" s="115">
        <v>15</v>
      </c>
      <c r="K16" s="115">
        <v>5</v>
      </c>
      <c r="L16" s="115" t="s">
        <v>256</v>
      </c>
      <c r="M16" s="115" t="s">
        <v>250</v>
      </c>
      <c r="N16" s="115"/>
      <c r="O16" s="102"/>
      <c r="V16" s="115" t="s">
        <v>247</v>
      </c>
      <c r="W16" s="1">
        <v>4</v>
      </c>
      <c r="Y16" s="103"/>
    </row>
    <row r="17" spans="1:26" x14ac:dyDescent="0.25">
      <c r="A17" s="102"/>
      <c r="H17" s="34">
        <v>11</v>
      </c>
      <c r="I17" s="114" t="s">
        <v>234</v>
      </c>
      <c r="J17" s="115">
        <v>10</v>
      </c>
      <c r="K17" s="115">
        <v>7</v>
      </c>
      <c r="L17" s="115" t="s">
        <v>252</v>
      </c>
      <c r="M17" s="115" t="s">
        <v>269</v>
      </c>
      <c r="N17" s="115"/>
      <c r="O17" s="102"/>
      <c r="P17" s="12" t="s">
        <v>281</v>
      </c>
      <c r="Q17" s="12" t="s">
        <v>278</v>
      </c>
      <c r="R17" s="12" t="s">
        <v>70</v>
      </c>
      <c r="S17" s="12" t="s">
        <v>277</v>
      </c>
      <c r="T17" s="12"/>
      <c r="V17" s="2" t="s">
        <v>256</v>
      </c>
      <c r="W17" s="1">
        <v>2</v>
      </c>
      <c r="X17" s="1">
        <v>3</v>
      </c>
      <c r="Y17" s="103"/>
    </row>
    <row r="18" spans="1:26" x14ac:dyDescent="0.25">
      <c r="A18" s="107"/>
      <c r="B18" s="6" t="s">
        <v>109</v>
      </c>
      <c r="C18" s="6" t="s">
        <v>285</v>
      </c>
      <c r="D18" s="6" t="s">
        <v>286</v>
      </c>
      <c r="E18" s="6" t="s">
        <v>288</v>
      </c>
      <c r="G18" s="109"/>
      <c r="H18" s="34">
        <v>12</v>
      </c>
      <c r="I18" s="114" t="s">
        <v>234</v>
      </c>
      <c r="J18" s="115">
        <v>9</v>
      </c>
      <c r="K18" s="115">
        <v>4</v>
      </c>
      <c r="L18" s="115" t="s">
        <v>247</v>
      </c>
      <c r="M18" s="115" t="s">
        <v>270</v>
      </c>
      <c r="N18" s="2"/>
      <c r="O18" s="102"/>
      <c r="P18" s="1" t="s">
        <v>247</v>
      </c>
      <c r="Q18" s="1">
        <v>5</v>
      </c>
      <c r="V18" s="2" t="s">
        <v>249</v>
      </c>
      <c r="W18" s="1">
        <v>1</v>
      </c>
      <c r="X18" s="1">
        <v>1</v>
      </c>
      <c r="Y18" s="103"/>
    </row>
    <row r="19" spans="1:26" x14ac:dyDescent="0.25">
      <c r="A19" s="107">
        <v>13</v>
      </c>
      <c r="B19" s="114" t="s">
        <v>229</v>
      </c>
      <c r="C19" s="115">
        <v>11</v>
      </c>
      <c r="D19" s="115">
        <v>4</v>
      </c>
      <c r="E19" s="115" t="s">
        <v>252</v>
      </c>
      <c r="F19" s="115" t="s">
        <v>248</v>
      </c>
      <c r="G19" s="109"/>
      <c r="H19" s="34">
        <v>13</v>
      </c>
      <c r="I19" s="113" t="s">
        <v>235</v>
      </c>
      <c r="J19" s="2">
        <v>2</v>
      </c>
      <c r="K19" s="2">
        <v>18</v>
      </c>
      <c r="L19" s="2" t="s">
        <v>262</v>
      </c>
      <c r="M19" s="2" t="s">
        <v>271</v>
      </c>
      <c r="O19" s="102"/>
      <c r="P19" s="1" t="s">
        <v>256</v>
      </c>
      <c r="Q19" s="1">
        <v>4</v>
      </c>
      <c r="R19" s="1">
        <v>5</v>
      </c>
      <c r="V19" s="115" t="s">
        <v>257</v>
      </c>
      <c r="W19" s="1">
        <v>1</v>
      </c>
      <c r="X19" s="1">
        <v>1</v>
      </c>
      <c r="Y19" s="103"/>
    </row>
    <row r="20" spans="1:26" x14ac:dyDescent="0.25">
      <c r="A20" s="107">
        <v>14</v>
      </c>
      <c r="B20" s="114" t="s">
        <v>230</v>
      </c>
      <c r="C20" s="115">
        <v>11</v>
      </c>
      <c r="D20" s="115">
        <v>1</v>
      </c>
      <c r="E20" s="115" t="s">
        <v>249</v>
      </c>
      <c r="F20" s="115" t="s">
        <v>253</v>
      </c>
      <c r="G20" s="109"/>
      <c r="O20" s="102"/>
      <c r="P20" s="1" t="s">
        <v>252</v>
      </c>
      <c r="Q20" s="1">
        <v>3</v>
      </c>
      <c r="V20" s="115" t="s">
        <v>252</v>
      </c>
      <c r="W20" s="1">
        <v>1</v>
      </c>
      <c r="Y20" s="103"/>
    </row>
    <row r="21" spans="1:26" x14ac:dyDescent="0.25">
      <c r="A21" s="107">
        <v>15</v>
      </c>
      <c r="B21" s="114" t="s">
        <v>231</v>
      </c>
      <c r="C21" s="115">
        <v>13</v>
      </c>
      <c r="D21" s="115">
        <v>9</v>
      </c>
      <c r="E21" s="115" t="s">
        <v>256</v>
      </c>
      <c r="F21" s="115" t="s">
        <v>250</v>
      </c>
      <c r="G21" s="109"/>
      <c r="H21" s="34"/>
      <c r="I21" s="6" t="s">
        <v>272</v>
      </c>
      <c r="J21" s="6" t="s">
        <v>285</v>
      </c>
      <c r="K21" s="6" t="s">
        <v>286</v>
      </c>
      <c r="L21" s="6" t="s">
        <v>288</v>
      </c>
      <c r="N21" s="2"/>
      <c r="O21" s="102"/>
      <c r="P21" s="1" t="s">
        <v>266</v>
      </c>
      <c r="Q21" s="1">
        <v>2</v>
      </c>
      <c r="R21" s="1">
        <v>1</v>
      </c>
      <c r="V21" s="115" t="s">
        <v>266</v>
      </c>
      <c r="W21" s="1">
        <v>1</v>
      </c>
      <c r="X21" s="1">
        <v>1</v>
      </c>
      <c r="Y21" s="103"/>
    </row>
    <row r="22" spans="1:26" x14ac:dyDescent="0.25">
      <c r="A22" s="107">
        <v>16</v>
      </c>
      <c r="B22" s="114" t="s">
        <v>231</v>
      </c>
      <c r="C22" s="115">
        <v>4</v>
      </c>
      <c r="D22" s="115">
        <v>2</v>
      </c>
      <c r="E22" s="115" t="s">
        <v>262</v>
      </c>
      <c r="F22" s="115" t="s">
        <v>250</v>
      </c>
      <c r="G22" s="109"/>
      <c r="H22" s="34">
        <v>14</v>
      </c>
      <c r="I22" s="113" t="s">
        <v>238</v>
      </c>
      <c r="J22" s="2">
        <v>0</v>
      </c>
      <c r="K22" s="2">
        <v>4</v>
      </c>
      <c r="L22" s="2" t="s">
        <v>273</v>
      </c>
      <c r="M22" s="2" t="s">
        <v>246</v>
      </c>
      <c r="N22" s="2"/>
      <c r="O22" s="102"/>
      <c r="P22" s="1" t="s">
        <v>245</v>
      </c>
      <c r="Q22" s="1">
        <v>2</v>
      </c>
      <c r="V22" s="2" t="s">
        <v>273</v>
      </c>
      <c r="X22" s="1">
        <v>1</v>
      </c>
      <c r="Y22" s="103"/>
    </row>
    <row r="23" spans="1:26" x14ac:dyDescent="0.25">
      <c r="A23" s="107">
        <v>17</v>
      </c>
      <c r="B23" s="113" t="s">
        <v>232</v>
      </c>
      <c r="C23" s="2">
        <v>3</v>
      </c>
      <c r="D23" s="2">
        <v>6</v>
      </c>
      <c r="E23" s="2" t="s">
        <v>249</v>
      </c>
      <c r="F23" s="2" t="s">
        <v>255</v>
      </c>
      <c r="G23" s="109"/>
      <c r="H23" s="34">
        <v>15</v>
      </c>
      <c r="I23" s="113" t="s">
        <v>239</v>
      </c>
      <c r="J23" s="2">
        <v>3</v>
      </c>
      <c r="K23" s="2">
        <v>4</v>
      </c>
      <c r="L23" s="2" t="s">
        <v>256</v>
      </c>
      <c r="M23" s="2" t="s">
        <v>248</v>
      </c>
      <c r="O23" s="102"/>
      <c r="P23" s="1" t="s">
        <v>257</v>
      </c>
      <c r="Q23" s="1">
        <v>2</v>
      </c>
      <c r="R23" s="1">
        <v>3</v>
      </c>
      <c r="V23" s="2" t="s">
        <v>262</v>
      </c>
      <c r="X23" s="1">
        <v>2</v>
      </c>
      <c r="Y23" s="103"/>
    </row>
    <row r="24" spans="1:26" x14ac:dyDescent="0.25">
      <c r="A24" s="107">
        <v>18</v>
      </c>
      <c r="B24" s="114" t="s">
        <v>236</v>
      </c>
      <c r="C24" s="115">
        <v>14</v>
      </c>
      <c r="D24" s="115">
        <v>8</v>
      </c>
      <c r="E24" s="115" t="s">
        <v>257</v>
      </c>
      <c r="F24" s="115" t="s">
        <v>253</v>
      </c>
      <c r="G24" s="109"/>
      <c r="O24" s="102"/>
      <c r="P24" s="1" t="s">
        <v>249</v>
      </c>
      <c r="Q24" s="1">
        <v>2</v>
      </c>
      <c r="R24" s="1">
        <v>5</v>
      </c>
      <c r="V24" s="6" t="s">
        <v>98</v>
      </c>
      <c r="W24" s="6">
        <f>SUM(W16:W23)</f>
        <v>10</v>
      </c>
      <c r="X24" s="6">
        <f>SUM(X16:X23)</f>
        <v>9</v>
      </c>
      <c r="Y24" s="103"/>
      <c r="Z24" s="6"/>
    </row>
    <row r="25" spans="1:26" x14ac:dyDescent="0.25">
      <c r="A25" s="107">
        <v>19</v>
      </c>
      <c r="B25" s="113" t="s">
        <v>237</v>
      </c>
      <c r="C25" s="2">
        <v>4</v>
      </c>
      <c r="D25" s="2">
        <v>15</v>
      </c>
      <c r="E25" s="2" t="s">
        <v>256</v>
      </c>
      <c r="F25" s="2" t="s">
        <v>246</v>
      </c>
      <c r="G25" s="109"/>
      <c r="H25" s="34"/>
      <c r="I25" s="6" t="s">
        <v>274</v>
      </c>
      <c r="J25" s="6" t="s">
        <v>285</v>
      </c>
      <c r="K25" s="6" t="s">
        <v>286</v>
      </c>
      <c r="L25" s="6" t="s">
        <v>288</v>
      </c>
      <c r="N25" s="115"/>
      <c r="O25" s="102"/>
      <c r="P25" s="1" t="s">
        <v>262</v>
      </c>
      <c r="Q25" s="1">
        <v>1</v>
      </c>
      <c r="R25" s="1">
        <v>3</v>
      </c>
      <c r="Y25" s="103"/>
    </row>
    <row r="26" spans="1:26" x14ac:dyDescent="0.25">
      <c r="A26" s="102"/>
      <c r="G26" s="109"/>
      <c r="H26" s="34">
        <v>16</v>
      </c>
      <c r="I26" s="114" t="s">
        <v>243</v>
      </c>
      <c r="J26" s="115">
        <v>14</v>
      </c>
      <c r="K26" s="115">
        <v>4</v>
      </c>
      <c r="L26" s="115" t="s">
        <v>247</v>
      </c>
      <c r="M26" s="115" t="s">
        <v>248</v>
      </c>
      <c r="N26" s="2"/>
      <c r="O26" s="102"/>
      <c r="P26" s="1" t="s">
        <v>276</v>
      </c>
      <c r="Q26" s="1">
        <v>1</v>
      </c>
      <c r="Y26" s="103"/>
    </row>
    <row r="27" spans="1:26" x14ac:dyDescent="0.25">
      <c r="A27" s="107"/>
      <c r="B27" s="6" t="s">
        <v>110</v>
      </c>
      <c r="C27" s="6" t="s">
        <v>285</v>
      </c>
      <c r="D27" s="6" t="s">
        <v>286</v>
      </c>
      <c r="E27" s="6" t="s">
        <v>288</v>
      </c>
      <c r="G27" s="109"/>
      <c r="H27" s="34">
        <v>17</v>
      </c>
      <c r="I27" s="113" t="s">
        <v>243</v>
      </c>
      <c r="J27" s="2">
        <v>0</v>
      </c>
      <c r="K27" s="2">
        <v>10</v>
      </c>
      <c r="L27" s="2" t="s">
        <v>257</v>
      </c>
      <c r="M27" s="2" t="s">
        <v>250</v>
      </c>
      <c r="N27" s="115"/>
      <c r="O27" s="102"/>
      <c r="P27" s="1" t="s">
        <v>254</v>
      </c>
      <c r="Q27" s="1">
        <v>1</v>
      </c>
      <c r="Y27" s="103"/>
    </row>
    <row r="28" spans="1:26" x14ac:dyDescent="0.25">
      <c r="A28" s="107">
        <v>20</v>
      </c>
      <c r="B28" s="113" t="s">
        <v>275</v>
      </c>
      <c r="C28" s="2">
        <v>5</v>
      </c>
      <c r="D28" s="2">
        <v>17</v>
      </c>
      <c r="E28" s="2" t="s">
        <v>249</v>
      </c>
      <c r="F28" s="2" t="s">
        <v>246</v>
      </c>
      <c r="G28" s="109"/>
      <c r="H28" s="34">
        <v>18</v>
      </c>
      <c r="I28" s="114" t="s">
        <v>244</v>
      </c>
      <c r="J28" s="115">
        <v>5</v>
      </c>
      <c r="K28" s="115">
        <v>2</v>
      </c>
      <c r="L28" s="115" t="s">
        <v>256</v>
      </c>
      <c r="M28" s="115" t="s">
        <v>255</v>
      </c>
      <c r="N28" s="2"/>
      <c r="O28" s="102"/>
      <c r="P28" s="1" t="s">
        <v>273</v>
      </c>
      <c r="R28" s="1">
        <v>1</v>
      </c>
      <c r="Y28" s="103"/>
    </row>
    <row r="29" spans="1:26" x14ac:dyDescent="0.25">
      <c r="A29" s="107">
        <v>21</v>
      </c>
      <c r="B29" s="114" t="s">
        <v>240</v>
      </c>
      <c r="C29" s="115">
        <v>13</v>
      </c>
      <c r="D29" s="115">
        <v>3</v>
      </c>
      <c r="E29" s="115" t="s">
        <v>276</v>
      </c>
      <c r="F29" s="115" t="s">
        <v>253</v>
      </c>
      <c r="G29" s="109"/>
      <c r="H29" s="34">
        <v>19</v>
      </c>
      <c r="I29" s="113" t="s">
        <v>244</v>
      </c>
      <c r="J29" s="2">
        <v>1</v>
      </c>
      <c r="K29" s="2">
        <v>7</v>
      </c>
      <c r="L29" s="2" t="s">
        <v>266</v>
      </c>
      <c r="M29" s="2" t="s">
        <v>250</v>
      </c>
      <c r="O29" s="102"/>
      <c r="P29" s="6" t="s">
        <v>98</v>
      </c>
      <c r="Q29" s="6">
        <f>SUM(Q18:Q28)</f>
        <v>23</v>
      </c>
      <c r="R29" s="6">
        <f>SUM(R18:R28)</f>
        <v>18</v>
      </c>
      <c r="S29" s="6"/>
      <c r="T29" s="6"/>
      <c r="Y29" s="103"/>
    </row>
    <row r="30" spans="1:26" x14ac:dyDescent="0.25">
      <c r="A30" s="107">
        <v>22</v>
      </c>
      <c r="B30" s="114" t="s">
        <v>241</v>
      </c>
      <c r="C30" s="115">
        <v>21</v>
      </c>
      <c r="D30" s="115">
        <v>4</v>
      </c>
      <c r="E30" s="115" t="s">
        <v>247</v>
      </c>
      <c r="F30" s="115" t="s">
        <v>248</v>
      </c>
      <c r="G30" s="103"/>
      <c r="H30" s="102"/>
      <c r="O30" s="102"/>
      <c r="Y30" s="103"/>
    </row>
    <row r="31" spans="1:26" x14ac:dyDescent="0.25">
      <c r="A31" s="107">
        <v>23</v>
      </c>
      <c r="B31" s="114" t="s">
        <v>242</v>
      </c>
      <c r="C31" s="115">
        <v>14</v>
      </c>
      <c r="D31" s="115">
        <v>4</v>
      </c>
      <c r="E31" s="115" t="s">
        <v>245</v>
      </c>
      <c r="F31" s="115" t="s">
        <v>246</v>
      </c>
      <c r="G31" s="103"/>
      <c r="H31" s="102"/>
      <c r="O31" s="102"/>
      <c r="Y31" s="103"/>
    </row>
    <row r="32" spans="1:26" ht="15.75" thickBot="1" x14ac:dyDescent="0.3">
      <c r="A32" s="104"/>
      <c r="B32" s="105"/>
      <c r="C32" s="105"/>
      <c r="D32" s="105"/>
      <c r="E32" s="105"/>
      <c r="F32" s="105"/>
      <c r="G32" s="106"/>
      <c r="H32" s="104"/>
      <c r="I32" s="105"/>
      <c r="J32" s="105"/>
      <c r="K32" s="105"/>
      <c r="L32" s="105"/>
      <c r="M32" s="105"/>
      <c r="N32" s="105"/>
      <c r="O32" s="104"/>
      <c r="P32" s="105"/>
      <c r="Q32" s="105"/>
      <c r="R32" s="105"/>
      <c r="S32" s="105"/>
      <c r="T32" s="105"/>
      <c r="U32" s="105"/>
      <c r="V32" s="105"/>
      <c r="W32" s="105"/>
      <c r="X32" s="105"/>
      <c r="Y32" s="106"/>
    </row>
  </sheetData>
  <sortState xmlns:xlrd2="http://schemas.microsoft.com/office/spreadsheetml/2017/richdata2" ref="P18:S28">
    <sortCondition descending="1" ref="Q18:Q28"/>
  </sortState>
  <phoneticPr fontId="10" type="noConversion"/>
  <pageMargins left="0.70866141732283472" right="0.70866141732283472" top="0.74803149606299213" bottom="0.74803149606299213" header="0.31496062992125984" footer="0.31496062992125984"/>
  <pageSetup scale="77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May Update</vt:lpstr>
      <vt:lpstr>June Update</vt:lpstr>
      <vt:lpstr>July Update</vt:lpstr>
      <vt:lpstr>August Update</vt:lpstr>
      <vt:lpstr>Batting by Month</vt:lpstr>
      <vt:lpstr>Pitching by Month</vt:lpstr>
      <vt:lpstr>League &amp; Tourney Batting</vt:lpstr>
      <vt:lpstr>League &amp; Tourney Pitching</vt:lpstr>
      <vt:lpstr>Junk Drawer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cp:lastPrinted>2024-03-22T13:58:01Z</cp:lastPrinted>
  <dcterms:created xsi:type="dcterms:W3CDTF">2023-06-02T15:54:35Z</dcterms:created>
  <dcterms:modified xsi:type="dcterms:W3CDTF">2024-03-22T15:30:46Z</dcterms:modified>
</cp:coreProperties>
</file>